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0490" windowHeight="7050"/>
  </bookViews>
  <sheets>
    <sheet name="Ejec. Presup. Acumulada 2022" sheetId="1" r:id="rId1"/>
  </sheets>
  <definedNames>
    <definedName name="_xlnm.Print_Area" localSheetId="0">'Ejec. Presup. Acumulada 2022'!$A$1:$E$97</definedName>
    <definedName name="_xlnm.Print_Titles" localSheetId="0">'Ejec. Presup. Acumulada 2022'!$3:$3</definedName>
  </definedNames>
  <calcPr calcId="162913" concurrentCalc="0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C5" i="1" l="1"/>
  <c r="C11" i="1"/>
  <c r="C21" i="1"/>
  <c r="C47" i="1"/>
  <c r="C57" i="1"/>
  <c r="C69" i="1"/>
  <c r="C82" i="1"/>
  <c r="B5" i="1"/>
  <c r="B11" i="1"/>
  <c r="B21" i="1"/>
  <c r="B47" i="1"/>
  <c r="B57" i="1"/>
  <c r="B69" i="1"/>
  <c r="B82" i="1"/>
  <c r="B74" i="1"/>
  <c r="D61" i="1"/>
  <c r="D60" i="1"/>
  <c r="D59" i="1"/>
  <c r="D19" i="1"/>
  <c r="D18" i="1"/>
  <c r="D6" i="1"/>
  <c r="D7" i="1"/>
  <c r="D8" i="1"/>
  <c r="D9" i="1"/>
  <c r="D10" i="1"/>
  <c r="D5" i="1"/>
  <c r="D17" i="1"/>
  <c r="D15" i="1"/>
  <c r="D14" i="1"/>
  <c r="D12" i="1"/>
  <c r="D22" i="1"/>
  <c r="D20" i="1"/>
  <c r="D16" i="1"/>
  <c r="D13" i="1"/>
  <c r="D11" i="1"/>
  <c r="C39" i="1"/>
  <c r="B39" i="1"/>
  <c r="C31" i="1"/>
  <c r="B31" i="1"/>
  <c r="D52" i="1"/>
  <c r="D28" i="1"/>
  <c r="D26" i="1"/>
  <c r="D23" i="1"/>
  <c r="D24" i="1"/>
  <c r="D25" i="1"/>
  <c r="D27" i="1"/>
  <c r="D29" i="1"/>
  <c r="D30" i="1"/>
  <c r="D21" i="1"/>
  <c r="D32" i="1"/>
  <c r="D33" i="1"/>
  <c r="D34" i="1"/>
  <c r="D35" i="1"/>
  <c r="D36" i="1"/>
  <c r="D37" i="1"/>
  <c r="D38" i="1"/>
  <c r="D31" i="1"/>
  <c r="D40" i="1"/>
  <c r="D41" i="1"/>
  <c r="D42" i="1"/>
  <c r="D43" i="1"/>
  <c r="D44" i="1"/>
  <c r="D45" i="1"/>
  <c r="D46" i="1"/>
  <c r="D39" i="1"/>
  <c r="D48" i="1"/>
  <c r="D49" i="1"/>
  <c r="D50" i="1"/>
  <c r="D51" i="1"/>
  <c r="D53" i="1"/>
  <c r="D54" i="1"/>
  <c r="D55" i="1"/>
  <c r="D56" i="1"/>
  <c r="D58" i="1"/>
  <c r="D57" i="1"/>
  <c r="D62" i="1"/>
  <c r="D65" i="1"/>
  <c r="J72" i="1"/>
  <c r="D78" i="1"/>
  <c r="D72" i="1"/>
  <c r="D76" i="1"/>
  <c r="D75" i="1"/>
  <c r="D80" i="1"/>
  <c r="I80" i="1"/>
  <c r="E69" i="1"/>
  <c r="E82" i="1"/>
  <c r="D47" i="1"/>
  <c r="D69" i="1"/>
  <c r="F69" i="1"/>
  <c r="F82" i="1"/>
  <c r="G69" i="1"/>
  <c r="G82" i="1"/>
  <c r="H69" i="1"/>
  <c r="I69" i="1"/>
  <c r="I82" i="1"/>
  <c r="J69" i="1"/>
  <c r="J82" i="1"/>
  <c r="L69" i="1"/>
  <c r="M69" i="1"/>
  <c r="M82" i="1"/>
  <c r="N69" i="1"/>
  <c r="L82" i="1"/>
  <c r="O69" i="1"/>
  <c r="O82" i="1"/>
  <c r="P69" i="1"/>
  <c r="P82" i="1"/>
  <c r="N82" i="1"/>
  <c r="N115" i="1"/>
  <c r="D82" i="1"/>
  <c r="K82" i="1"/>
  <c r="H80" i="1"/>
  <c r="H82" i="1"/>
  <c r="J114" i="1"/>
  <c r="G117" i="1"/>
  <c r="D117" i="1"/>
  <c r="H120" i="1"/>
  <c r="D115" i="1"/>
  <c r="E122" i="1"/>
  <c r="D119" i="1"/>
  <c r="E115" i="1"/>
</calcChain>
</file>

<file path=xl/sharedStrings.xml><?xml version="1.0" encoding="utf-8"?>
<sst xmlns="http://purl.oclc.org/ooxml/spreadsheetml/main" count="102" uniqueCount="101">
  <si>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</si>
  <si>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</si>
  <si>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</si>
  <si>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</si>
  <si>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</si>
  <si>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</si>
  <si>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</si>
  <si>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</si>
  <si>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</si>
  <si>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</si>
  <si>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</si>
  <si>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</si>
  <si>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</si>
  <si>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</si>
  <si>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</si>
  <si>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</si>
  <si>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</si>
  <si>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</si>
  <si>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</si>
  <si>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</si>
  <si>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</si>
  <si>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</si>
  <si>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</si>
  <si>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</si>
  <si>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</si>
  <si>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</si>
  <si>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</si>
  <si>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</si>
  <si>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</si>
  <si>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</si>
  <si>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</si>
  <si>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</si>
  <si>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</si>
  <si>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</si>
  <si>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</si>
  <si>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</si>
  <si>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</si>
  <si>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</si>
  <si>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</si>
  <si>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</si>
  <si>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</si>
  <si>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</si>
  <si>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</si>
  <si>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</si>
  <si>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</si>
  <si>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</si>
  <si>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</si>
  <si>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</si>
  <si>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</si>
  <si>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</si>
  <si>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</si>
  <si>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</si>
  <si>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</si>
  <si>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</si>
  <si>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</si>
  <si>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</si>
  <si>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</si>
  <si>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</si>
  <si>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</si>
  <si>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</si>
  <si>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</si>
  <si>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</si>
  <si>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</si>
  <si>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</si>
  <si>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</si>
  <si>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</si>
  <si>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</si>
  <si>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</si>
  <si>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</si>
  <si>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</si>
  <si>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</si>
  <si>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</si>
  <si>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</si>
  <si>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</si>
  <si>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</si>
  <si>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</si>
  <si>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</si>
  <si>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</si>
  <si>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</si>
  <si>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</si>
  <si>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</si>
  <si>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</si>
  <si>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</si>
  <si>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</si>
  <si>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</si>
  <si>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</si>
  <si>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</si>
  <si>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</si>
  <si>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</si>
  <si>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</si>
  <si>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Aprobado por:___________________________________________</t>
  </si>
  <si>
    <t>DIRECTORA FINANCIERA</t>
  </si>
  <si>
    <t>2.2.9 - SERVICIOS DE ALIMENTACION</t>
  </si>
  <si>
    <t>Lisette Jiménez</t>
  </si>
  <si>
    <t>Presupuesto Aprobado</t>
  </si>
  <si>
    <t xml:space="preserve">Presupuesto Modificado </t>
  </si>
  <si>
    <r>
      <rPr>
        <b/>
        <sz val="26"/>
        <color theme="1"/>
        <rFont val="Arial Black"/>
        <family val="2"/>
      </rPr>
      <t>PresupuestoAprobado:</t>
    </r>
    <r>
      <rPr>
        <b/>
        <sz val="26"/>
        <color theme="1"/>
        <rFont val="Arial"/>
        <family val="2"/>
      </rPr>
      <t xml:space="preserve"> se refiere al presupuesto aprobado en la ley de presupuesto general del estado</t>
    </r>
  </si>
  <si>
    <r>
      <rPr>
        <b/>
        <sz val="26"/>
        <color theme="1"/>
        <rFont val="Arial Black"/>
        <family val="2"/>
      </rPr>
      <t xml:space="preserve">Presupuesto Modificado: </t>
    </r>
    <r>
      <rPr>
        <b/>
        <sz val="26"/>
        <color theme="1"/>
        <rFont val="Arial"/>
        <family val="2"/>
      </rPr>
      <t>se refiere al presupuesto aprobado en caso de que el congreso nacional apruebe un presupuesto complementario</t>
    </r>
  </si>
  <si>
    <r>
      <rPr>
        <b/>
        <sz val="26"/>
        <color theme="1"/>
        <rFont val="Arial Black"/>
        <family val="2"/>
      </rPr>
      <t>Total Devengado:</t>
    </r>
    <r>
      <rPr>
        <b/>
        <sz val="26"/>
        <color theme="1"/>
        <rFont val="Arial"/>
        <family val="2"/>
      </rPr>
      <t xml:space="preserve"> Son los recursos financieros que surgen con la obligacion de pago por la recepcion de conformidad de obras, bienes y servicios oportunamente contratados o en los casos de gastos sin contraprestacion, por haberse cumplido los requisitos administrativos dispuesto por el reglamento de la presente ley.</t>
    </r>
  </si>
  <si>
    <t xml:space="preserve">                                MARIA DEL CARMEN ROJAS REYES</t>
  </si>
  <si>
    <t xml:space="preserve">                                        DIRECTORA FINANCIERA 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</si>
</sst>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36"/>
      <name val="Calibri"/>
      <family val="2"/>
      <scheme val="minor"/>
    </font>
    <font>
      <sz val="36"/>
      <name val="Calibri"/>
      <family val="2"/>
      <scheme val="minor"/>
    </font>
    <font>
      <b/>
      <sz val="26"/>
      <color theme="1"/>
      <name val="Arial"/>
      <family val="2"/>
    </font>
    <font>
      <b/>
      <sz val="26"/>
      <color theme="1"/>
      <name val="Arial Black"/>
      <family val="2"/>
    </font>
    <font>
      <sz val="2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/>
      <end/>
      <top/>
      <bottom style="thin">
        <color theme="4" tint="0.39997558519241921"/>
      </bottom>
      <diagonal/>
    </border>
    <border>
      <start/>
      <end/>
      <top style="thin">
        <color theme="4" tint="0.39997558519241921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6">
    <xf numFmtId="0" fontId="0" fillId="0" borderId="0" xfId="0"/>
    <xf numFmtId="0" fontId="3" fillId="0" borderId="0" xfId="0" applyFont="1" applyAlignment="1">
      <alignment wrapText="1"/>
    </xf>
    <xf numFmtId="4" fontId="3" fillId="0" borderId="0" xfId="0" applyNumberFormat="1" applyFont="1"/>
    <xf numFmtId="0" fontId="3" fillId="0" borderId="0" xfId="0" applyFont="1"/>
    <xf numFmtId="0" fontId="2" fillId="0" borderId="0" xfId="0" applyFont="1"/>
    <xf numFmtId="0" fontId="2" fillId="3" borderId="2" xfId="0" applyFont="1" applyFill="1" applyBorder="1" applyAlignment="1">
      <alignment horizontal="left" vertical="center" wrapText="1"/>
    </xf>
    <xf numFmtId="4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wrapText="1"/>
    </xf>
    <xf numFmtId="4" fontId="5" fillId="2" borderId="5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4" borderId="0" xfId="0" applyFont="1" applyFill="1"/>
    <xf numFmtId="4" fontId="2" fillId="4" borderId="0" xfId="0" applyNumberFormat="1" applyFont="1" applyFill="1"/>
    <xf numFmtId="4" fontId="3" fillId="4" borderId="0" xfId="0" applyNumberFormat="1" applyFont="1" applyFill="1"/>
    <xf numFmtId="0" fontId="2" fillId="2" borderId="3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4" borderId="1" xfId="1" applyNumberFormat="1" applyFont="1" applyFill="1" applyBorder="1" applyAlignment="1">
      <alignment horizontal="left" vertical="center" wrapText="1"/>
    </xf>
    <xf numFmtId="164" fontId="2" fillId="0" borderId="1" xfId="1" applyFont="1" applyBorder="1" applyAlignment="1">
      <alignment horizontal="left" vertical="center" wrapText="1"/>
    </xf>
    <xf numFmtId="164" fontId="2" fillId="4" borderId="1" xfId="1" applyFont="1" applyFill="1" applyBorder="1" applyAlignment="1">
      <alignment horizontal="left" vertical="center" wrapText="1"/>
    </xf>
    <xf numFmtId="4" fontId="5" fillId="4" borderId="1" xfId="1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164" fontId="2" fillId="0" borderId="0" xfId="1" applyFont="1" applyAlignment="1">
      <alignment horizontal="left" vertical="center" wrapText="1"/>
    </xf>
    <xf numFmtId="4" fontId="2" fillId="4" borderId="0" xfId="1" applyNumberFormat="1" applyFont="1" applyFill="1"/>
    <xf numFmtId="0" fontId="3" fillId="4" borderId="0" xfId="0" applyFont="1" applyFill="1"/>
    <xf numFmtId="164" fontId="3" fillId="4" borderId="0" xfId="1" applyFont="1" applyFill="1"/>
    <xf numFmtId="4" fontId="3" fillId="4" borderId="0" xfId="1" applyNumberFormat="1" applyFont="1" applyFill="1"/>
    <xf numFmtId="4" fontId="6" fillId="4" borderId="0" xfId="1" applyNumberFormat="1" applyFont="1" applyFill="1"/>
    <xf numFmtId="164" fontId="3" fillId="0" borderId="0" xfId="1" applyFont="1"/>
    <xf numFmtId="0" fontId="3" fillId="0" borderId="0" xfId="0" applyFont="1" applyAlignment="1">
      <alignment horizontal="left" vertical="center" wrapText="1"/>
    </xf>
    <xf numFmtId="164" fontId="3" fillId="0" borderId="0" xfId="1" applyFont="1" applyAlignment="1">
      <alignment horizontal="left" vertical="center" wrapText="1"/>
    </xf>
    <xf numFmtId="164" fontId="3" fillId="4" borderId="0" xfId="1" applyFont="1" applyFill="1" applyBorder="1"/>
    <xf numFmtId="4" fontId="6" fillId="4" borderId="0" xfId="0" applyNumberFormat="1" applyFont="1" applyFill="1"/>
    <xf numFmtId="164" fontId="3" fillId="4" borderId="0" xfId="0" applyNumberFormat="1" applyFont="1" applyFill="1"/>
    <xf numFmtId="164" fontId="3" fillId="0" borderId="0" xfId="0" applyNumberFormat="1" applyFont="1"/>
    <xf numFmtId="165" fontId="3" fillId="0" borderId="0" xfId="0" applyNumberFormat="1" applyFont="1" applyAlignment="1">
      <alignment vertical="center" wrapText="1"/>
    </xf>
    <xf numFmtId="165" fontId="3" fillId="0" borderId="0" xfId="0" applyNumberFormat="1" applyFont="1"/>
    <xf numFmtId="43" fontId="3" fillId="4" borderId="0" xfId="0" applyNumberFormat="1" applyFont="1" applyFill="1"/>
    <xf numFmtId="165" fontId="2" fillId="0" borderId="0" xfId="0" applyNumberFormat="1" applyFont="1" applyAlignment="1">
      <alignment vertical="center" wrapText="1"/>
    </xf>
    <xf numFmtId="0" fontId="3" fillId="4" borderId="0" xfId="0" applyFont="1" applyFill="1" applyBorder="1"/>
    <xf numFmtId="43" fontId="3" fillId="0" borderId="0" xfId="0" applyNumberFormat="1" applyFont="1" applyAlignment="1">
      <alignment vertical="center" wrapText="1"/>
    </xf>
    <xf numFmtId="164" fontId="3" fillId="4" borderId="0" xfId="0" applyNumberFormat="1" applyFont="1" applyFill="1" applyBorder="1"/>
    <xf numFmtId="43" fontId="3" fillId="0" borderId="0" xfId="0" applyNumberFormat="1" applyFont="1"/>
    <xf numFmtId="164" fontId="6" fillId="4" borderId="0" xfId="1" applyFont="1" applyFill="1" applyBorder="1"/>
    <xf numFmtId="43" fontId="3" fillId="4" borderId="0" xfId="0" applyNumberFormat="1" applyFont="1" applyFill="1" applyBorder="1"/>
    <xf numFmtId="165" fontId="3" fillId="4" borderId="0" xfId="0" applyNumberFormat="1" applyFont="1" applyFill="1"/>
    <xf numFmtId="43" fontId="3" fillId="0" borderId="0" xfId="0" applyNumberFormat="1" applyFont="1" applyAlignment="1">
      <alignment vertical="center"/>
    </xf>
    <xf numFmtId="4" fontId="3" fillId="0" borderId="0" xfId="0" applyNumberFormat="1" applyFont="1" applyAlignment="1"/>
    <xf numFmtId="3" fontId="3" fillId="0" borderId="0" xfId="0" applyNumberFormat="1" applyFont="1" applyAlignment="1"/>
    <xf numFmtId="164" fontId="3" fillId="4" borderId="0" xfId="0" applyNumberFormat="1" applyFont="1" applyFill="1" applyAlignment="1"/>
    <xf numFmtId="4" fontId="3" fillId="4" borderId="0" xfId="0" applyNumberFormat="1" applyFont="1" applyFill="1" applyAlignment="1"/>
    <xf numFmtId="4" fontId="6" fillId="4" borderId="0" xfId="0" applyNumberFormat="1" applyFont="1" applyFill="1" applyAlignment="1"/>
    <xf numFmtId="164" fontId="3" fillId="0" borderId="0" xfId="0" applyNumberFormat="1" applyFont="1" applyAlignment="1"/>
    <xf numFmtId="165" fontId="3" fillId="0" borderId="0" xfId="0" applyNumberFormat="1" applyFont="1" applyAlignment="1">
      <alignment vertical="center"/>
    </xf>
    <xf numFmtId="0" fontId="3" fillId="0" borderId="0" xfId="0" applyFont="1" applyAlignment="1"/>
    <xf numFmtId="0" fontId="3" fillId="4" borderId="0" xfId="0" applyFont="1" applyFill="1" applyAlignment="1"/>
    <xf numFmtId="0" fontId="3" fillId="4" borderId="0" xfId="0" applyFont="1" applyFill="1" applyBorder="1" applyAlignment="1"/>
    <xf numFmtId="164" fontId="3" fillId="0" borderId="0" xfId="0" applyNumberFormat="1" applyFont="1" applyAlignment="1">
      <alignment wrapText="1"/>
    </xf>
    <xf numFmtId="165" fontId="3" fillId="4" borderId="0" xfId="0" applyNumberFormat="1" applyFont="1" applyFill="1" applyBorder="1"/>
    <xf numFmtId="43" fontId="2" fillId="3" borderId="0" xfId="0" applyNumberFormat="1" applyFont="1" applyFill="1" applyBorder="1" applyAlignment="1">
      <alignment horizontal="left" vertical="center" wrapText="1"/>
    </xf>
    <xf numFmtId="43" fontId="2" fillId="3" borderId="2" xfId="0" applyNumberFormat="1" applyFont="1" applyFill="1" applyBorder="1" applyAlignment="1">
      <alignment horizontal="center" vertical="center" wrapText="1"/>
    </xf>
    <xf numFmtId="165" fontId="2" fillId="3" borderId="2" xfId="0" applyNumberFormat="1" applyFont="1" applyFill="1" applyBorder="1" applyAlignment="1">
      <alignment horizontal="center" vertical="center" wrapText="1"/>
    </xf>
    <xf numFmtId="165" fontId="2" fillId="3" borderId="0" xfId="0" applyNumberFormat="1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vertical="center" wrapText="1"/>
    </xf>
    <xf numFmtId="165" fontId="2" fillId="0" borderId="1" xfId="0" applyNumberFormat="1" applyFont="1" applyBorder="1" applyAlignment="1">
      <alignment vertical="center" wrapText="1"/>
    </xf>
    <xf numFmtId="165" fontId="2" fillId="4" borderId="1" xfId="0" applyNumberFormat="1" applyFont="1" applyFill="1" applyBorder="1" applyAlignment="1">
      <alignment vertical="center" wrapText="1"/>
    </xf>
    <xf numFmtId="4" fontId="5" fillId="4" borderId="1" xfId="0" applyNumberFormat="1" applyFont="1" applyFill="1" applyBorder="1" applyAlignment="1">
      <alignment vertical="center" wrapText="1"/>
    </xf>
    <xf numFmtId="4" fontId="2" fillId="3" borderId="2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4" fontId="2" fillId="3" borderId="0" xfId="0" applyNumberFormat="1" applyFont="1" applyFill="1" applyBorder="1" applyAlignment="1">
      <alignment horizontal="center" vertical="center" wrapText="1"/>
    </xf>
    <xf numFmtId="43" fontId="2" fillId="3" borderId="0" xfId="0" applyNumberFormat="1" applyFont="1" applyFill="1" applyBorder="1" applyAlignment="1">
      <alignment horizontal="center" vertical="center" wrapText="1"/>
    </xf>
    <xf numFmtId="164" fontId="2" fillId="3" borderId="0" xfId="1" applyFont="1" applyFill="1" applyBorder="1" applyAlignment="1">
      <alignment horizontal="center" vertical="center" wrapText="1"/>
    </xf>
    <xf numFmtId="4" fontId="5" fillId="3" borderId="0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/>
    <xf numFmtId="0" fontId="3" fillId="6" borderId="0" xfId="0" applyFont="1" applyFill="1"/>
    <xf numFmtId="4" fontId="3" fillId="6" borderId="0" xfId="0" applyNumberFormat="1" applyFont="1" applyFill="1"/>
    <xf numFmtId="4" fontId="6" fillId="6" borderId="0" xfId="0" applyNumberFormat="1" applyFont="1" applyFill="1"/>
    <xf numFmtId="0" fontId="3" fillId="5" borderId="0" xfId="0" applyFont="1" applyFill="1"/>
    <xf numFmtId="164" fontId="6" fillId="6" borderId="0" xfId="1" applyFont="1" applyFill="1"/>
    <xf numFmtId="4" fontId="3" fillId="0" borderId="0" xfId="0" applyNumberFormat="1" applyFont="1" applyAlignment="1">
      <alignment wrapText="1"/>
    </xf>
    <xf numFmtId="43" fontId="4" fillId="3" borderId="2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9" fillId="0" borderId="0" xfId="0" applyFont="1" applyAlignment="1">
      <alignment wrapText="1"/>
    </xf>
    <xf numFmtId="4" fontId="9" fillId="0" borderId="0" xfId="0" applyNumberFormat="1" applyFont="1"/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/>
    <xf numFmtId="4" fontId="2" fillId="3" borderId="0" xfId="0" applyNumberFormat="1" applyFont="1" applyFill="1" applyBorder="1" applyAlignment="1">
      <alignment horizontal="right" vertical="center" wrapText="1"/>
    </xf>
    <xf numFmtId="43" fontId="3" fillId="0" borderId="0" xfId="0" applyNumberFormat="1" applyFont="1" applyAlignment="1">
      <alignment horizontal="left" vertical="center" wrapText="1"/>
    </xf>
    <xf numFmtId="43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P122"/>
  <sheetViews>
    <sheetView tabSelected="1" view="pageBreakPreview" topLeftCell="A7" zoomScale="25" zoomScaleNormal="32" zoomScaleSheetLayoutView="25" workbookViewId="0">
      <selection activeCell="A102" sqref="A102"/>
    </sheetView>
  </sheetViews>
  <sheetFormatPr baseColWidth="10" defaultColWidth="9.140625" defaultRowHeight="46.5" x14ac:dyDescent="0.7"/>
  <cols>
    <col min="1" max="1" width="198.85546875" style="1" customWidth="1"/>
    <col min="2" max="2" width="49.85546875" style="1" customWidth="1"/>
    <col min="3" max="3" width="48.85546875" style="1" customWidth="1"/>
    <col min="4" max="4" width="51.28515625" style="14" customWidth="1"/>
    <col min="5" max="5" width="48.140625" style="3" customWidth="1"/>
    <col min="6" max="6" width="46.42578125" style="3" customWidth="1"/>
    <col min="7" max="7" width="46" style="3" customWidth="1"/>
    <col min="8" max="8" width="54.85546875" style="3" customWidth="1"/>
    <col min="9" max="9" width="48.140625" style="26" customWidth="1"/>
    <col min="10" max="10" width="40.42578125" style="3" customWidth="1"/>
    <col min="11" max="11" width="47.140625" style="78" customWidth="1"/>
    <col min="12" max="12" width="48.28515625" style="78" customWidth="1"/>
    <col min="13" max="13" width="45.28515625" style="79" customWidth="1"/>
    <col min="14" max="14" width="43.7109375" style="80" customWidth="1"/>
    <col min="15" max="15" width="44.85546875" style="81" customWidth="1"/>
    <col min="16" max="16" width="44.85546875" style="3" customWidth="1"/>
    <col min="17" max="17" width="2.42578125" style="3" customWidth="1"/>
    <col min="18" max="16384" width="9.140625" style="3"/>
  </cols>
  <sheetData>
    <row r="2" spans="1:16" ht="47.25" thickBot="1" x14ac:dyDescent="0.75"/>
    <row r="3" spans="1:16" ht="93.75" thickBot="1" x14ac:dyDescent="0.75">
      <c r="A3" s="15" t="s">
        <v>0</v>
      </c>
      <c r="B3" s="11" t="s">
        <v>94</v>
      </c>
      <c r="C3" s="11" t="s">
        <v>95</v>
      </c>
      <c r="D3" s="6" t="s">
        <v>1</v>
      </c>
      <c r="E3" s="7" t="s">
        <v>2</v>
      </c>
      <c r="F3" s="7" t="s">
        <v>3</v>
      </c>
      <c r="G3" s="7" t="s">
        <v>4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8" t="s">
        <v>10</v>
      </c>
      <c r="N3" s="10" t="s">
        <v>11</v>
      </c>
      <c r="O3" s="16" t="s">
        <v>12</v>
      </c>
      <c r="P3" s="17" t="s">
        <v>13</v>
      </c>
    </row>
    <row r="4" spans="1:16" x14ac:dyDescent="0.7">
      <c r="A4" s="18" t="s">
        <v>14</v>
      </c>
      <c r="B4" s="18"/>
      <c r="C4" s="18"/>
      <c r="D4" s="19"/>
      <c r="E4" s="20"/>
      <c r="F4" s="20"/>
      <c r="G4" s="20"/>
      <c r="H4" s="20"/>
      <c r="I4" s="21"/>
      <c r="J4" s="20"/>
      <c r="K4" s="21"/>
      <c r="L4" s="21"/>
      <c r="M4" s="19"/>
      <c r="N4" s="22"/>
      <c r="O4" s="21"/>
      <c r="P4" s="20"/>
    </row>
    <row r="5" spans="1:16" x14ac:dyDescent="0.7">
      <c r="A5" s="23" t="s">
        <v>15</v>
      </c>
      <c r="B5" s="24">
        <f>SUM(B6:B10)</f>
        <v>218559733</v>
      </c>
      <c r="C5" s="24">
        <f>SUM(C6:C10)</f>
        <v>0</v>
      </c>
      <c r="D5" s="25">
        <f>SUM(D6:D10)</f>
        <v>15602218.26</v>
      </c>
      <c r="E5" s="2"/>
      <c r="G5" s="2"/>
      <c r="J5" s="2"/>
      <c r="K5" s="27"/>
      <c r="L5" s="27"/>
      <c r="M5" s="28"/>
      <c r="N5" s="29"/>
      <c r="O5" s="27"/>
      <c r="P5" s="30"/>
    </row>
    <row r="6" spans="1:16" x14ac:dyDescent="0.7">
      <c r="A6" s="31" t="s">
        <v>16</v>
      </c>
      <c r="B6" s="32">
        <v>175030000</v>
      </c>
      <c r="C6" s="32"/>
      <c r="D6" s="28">
        <f>SUM(E6:P6)</f>
        <v>13283516.9</v>
      </c>
      <c r="E6" s="2">
        <v>13283516.9</v>
      </c>
      <c r="F6" s="2"/>
      <c r="G6" s="2"/>
      <c r="H6" s="2"/>
      <c r="I6" s="14"/>
      <c r="J6" s="2"/>
      <c r="K6" s="33"/>
      <c r="L6" s="27"/>
      <c r="M6" s="28"/>
      <c r="N6" s="29"/>
      <c r="O6" s="27"/>
      <c r="P6" s="30"/>
    </row>
    <row r="7" spans="1:16" x14ac:dyDescent="0.7">
      <c r="A7" s="31" t="s">
        <v>17</v>
      </c>
      <c r="B7" s="32">
        <v>18500000</v>
      </c>
      <c r="C7" s="32"/>
      <c r="D7" s="28">
        <f>SUM(E7:P7)</f>
        <v>293524.5</v>
      </c>
      <c r="E7" s="2">
        <v>293524.5</v>
      </c>
      <c r="F7" s="2"/>
      <c r="G7" s="2"/>
      <c r="H7" s="2"/>
      <c r="I7" s="14"/>
      <c r="J7" s="2"/>
      <c r="K7" s="33"/>
      <c r="L7" s="14"/>
      <c r="M7" s="14"/>
      <c r="N7" s="34"/>
      <c r="O7" s="35"/>
      <c r="P7" s="36"/>
    </row>
    <row r="8" spans="1:16" x14ac:dyDescent="0.7">
      <c r="A8" s="31" t="s">
        <v>18</v>
      </c>
      <c r="B8" s="32">
        <v>648000</v>
      </c>
      <c r="C8" s="32"/>
      <c r="D8" s="28">
        <f t="shared" ref="D8:D10" si="0">SUM(E8:P8)</f>
        <v>0</v>
      </c>
      <c r="E8" s="37">
        <v>0</v>
      </c>
      <c r="F8" s="37"/>
      <c r="G8" s="2"/>
      <c r="H8" s="2"/>
      <c r="I8" s="2"/>
      <c r="J8" s="2"/>
      <c r="K8" s="14"/>
      <c r="L8" s="35"/>
      <c r="M8" s="14"/>
      <c r="N8" s="34"/>
      <c r="O8" s="35"/>
      <c r="P8" s="36"/>
    </row>
    <row r="9" spans="1:16" x14ac:dyDescent="0.7">
      <c r="A9" s="31" t="s">
        <v>19</v>
      </c>
      <c r="B9" s="32">
        <v>0</v>
      </c>
      <c r="C9" s="32">
        <v>0</v>
      </c>
      <c r="D9" s="28">
        <f t="shared" si="0"/>
        <v>0</v>
      </c>
      <c r="E9" s="37">
        <v>0</v>
      </c>
      <c r="F9" s="37"/>
      <c r="G9" s="38"/>
      <c r="J9" s="2"/>
      <c r="K9" s="33"/>
      <c r="L9" s="26"/>
      <c r="M9" s="14"/>
      <c r="N9" s="34"/>
      <c r="O9" s="39"/>
    </row>
    <row r="10" spans="1:16" x14ac:dyDescent="0.7">
      <c r="A10" s="31" t="s">
        <v>20</v>
      </c>
      <c r="B10" s="32">
        <v>24381733</v>
      </c>
      <c r="C10" s="32"/>
      <c r="D10" s="28">
        <f t="shared" si="0"/>
        <v>2025176.86</v>
      </c>
      <c r="E10" s="2">
        <v>2025176.86</v>
      </c>
      <c r="F10" s="2"/>
      <c r="G10" s="2"/>
      <c r="H10" s="2"/>
      <c r="I10" s="14"/>
      <c r="J10" s="2"/>
      <c r="K10" s="33"/>
      <c r="L10" s="35"/>
      <c r="M10" s="14"/>
      <c r="N10" s="34"/>
      <c r="O10" s="35"/>
      <c r="P10" s="36"/>
    </row>
    <row r="11" spans="1:16" x14ac:dyDescent="0.7">
      <c r="A11" s="23" t="s">
        <v>21</v>
      </c>
      <c r="B11" s="24">
        <f>SUM(B12:B20)</f>
        <v>52450948</v>
      </c>
      <c r="C11" s="24">
        <f>SUM(C12:C20)</f>
        <v>-14501557</v>
      </c>
      <c r="D11" s="25">
        <f>SUM(D12:D20)</f>
        <v>442606.69999999995</v>
      </c>
      <c r="E11" s="40"/>
      <c r="K11" s="41"/>
      <c r="L11" s="26"/>
      <c r="M11" s="14"/>
      <c r="N11" s="34"/>
      <c r="O11" s="35"/>
    </row>
    <row r="12" spans="1:16" x14ac:dyDescent="0.7">
      <c r="A12" s="31" t="s">
        <v>22</v>
      </c>
      <c r="B12" s="32">
        <v>8400000</v>
      </c>
      <c r="C12" s="32"/>
      <c r="D12" s="28">
        <f>SUM(E12:P12)</f>
        <v>359766.17</v>
      </c>
      <c r="E12" s="42">
        <v>359766.17</v>
      </c>
      <c r="F12" s="2"/>
      <c r="G12" s="2"/>
      <c r="H12" s="2"/>
      <c r="I12" s="14"/>
      <c r="J12" s="2"/>
      <c r="K12" s="33"/>
      <c r="L12" s="35"/>
      <c r="M12" s="14"/>
      <c r="N12" s="34"/>
      <c r="O12" s="35"/>
      <c r="P12" s="36"/>
    </row>
    <row r="13" spans="1:16" x14ac:dyDescent="0.7">
      <c r="A13" s="31" t="s">
        <v>23</v>
      </c>
      <c r="B13" s="32">
        <v>1000000</v>
      </c>
      <c r="C13" s="32"/>
      <c r="D13" s="28">
        <f t="shared" ref="D13:D20" si="1">SUM(E13:P13)</f>
        <v>0</v>
      </c>
      <c r="E13" s="37">
        <v>0</v>
      </c>
      <c r="F13" s="37"/>
      <c r="G13" s="36"/>
      <c r="H13" s="36"/>
      <c r="I13" s="35"/>
      <c r="J13" s="36"/>
      <c r="K13" s="43"/>
      <c r="L13" s="39"/>
      <c r="M13" s="14"/>
      <c r="N13" s="34"/>
      <c r="O13" s="27"/>
      <c r="P13" s="44"/>
    </row>
    <row r="14" spans="1:16" x14ac:dyDescent="0.7">
      <c r="A14" s="31" t="s">
        <v>24</v>
      </c>
      <c r="B14" s="32">
        <v>6800000</v>
      </c>
      <c r="C14" s="32"/>
      <c r="D14" s="28">
        <f t="shared" si="1"/>
        <v>0</v>
      </c>
      <c r="E14" s="37">
        <v>0</v>
      </c>
      <c r="F14" s="37"/>
      <c r="G14" s="2"/>
      <c r="H14" s="2"/>
      <c r="I14" s="14"/>
      <c r="J14" s="2"/>
      <c r="K14" s="45"/>
      <c r="L14" s="35"/>
      <c r="M14" s="14"/>
      <c r="N14" s="34"/>
      <c r="O14" s="35"/>
      <c r="P14" s="36"/>
    </row>
    <row r="15" spans="1:16" x14ac:dyDescent="0.7">
      <c r="A15" s="31" t="s">
        <v>25</v>
      </c>
      <c r="B15" s="32">
        <v>300000</v>
      </c>
      <c r="C15" s="32"/>
      <c r="D15" s="28">
        <f t="shared" si="1"/>
        <v>0</v>
      </c>
      <c r="E15" s="37">
        <v>0</v>
      </c>
      <c r="F15" s="37"/>
      <c r="G15" s="2"/>
      <c r="H15" s="2"/>
      <c r="I15" s="14"/>
      <c r="J15" s="2"/>
      <c r="K15" s="33"/>
      <c r="L15" s="35"/>
      <c r="M15" s="14"/>
      <c r="N15" s="34"/>
      <c r="O15" s="35"/>
      <c r="P15" s="44"/>
    </row>
    <row r="16" spans="1:16" x14ac:dyDescent="0.7">
      <c r="A16" s="31" t="s">
        <v>26</v>
      </c>
      <c r="B16" s="32">
        <v>3778319</v>
      </c>
      <c r="C16" s="32"/>
      <c r="D16" s="28">
        <f t="shared" si="1"/>
        <v>0</v>
      </c>
      <c r="E16" s="42">
        <v>0</v>
      </c>
      <c r="F16" s="37"/>
      <c r="G16" s="2"/>
      <c r="H16" s="2"/>
      <c r="I16" s="14"/>
      <c r="J16" s="2"/>
      <c r="K16" s="46"/>
      <c r="L16" s="35"/>
      <c r="M16" s="14"/>
      <c r="N16" s="34"/>
      <c r="O16" s="35"/>
      <c r="P16" s="36"/>
    </row>
    <row r="17" spans="1:16" x14ac:dyDescent="0.7">
      <c r="A17" s="31" t="s">
        <v>27</v>
      </c>
      <c r="B17" s="32">
        <v>1824186</v>
      </c>
      <c r="C17" s="32"/>
      <c r="D17" s="28">
        <f t="shared" si="1"/>
        <v>82840.53</v>
      </c>
      <c r="E17" s="42">
        <v>82840.53</v>
      </c>
      <c r="F17" s="2"/>
      <c r="G17" s="2"/>
      <c r="H17" s="2"/>
      <c r="I17" s="14"/>
      <c r="J17" s="2"/>
      <c r="K17" s="33"/>
      <c r="L17" s="35"/>
      <c r="M17" s="14"/>
      <c r="N17" s="34"/>
      <c r="O17" s="35"/>
      <c r="P17" s="36"/>
    </row>
    <row r="18" spans="1:16" ht="93" x14ac:dyDescent="0.7">
      <c r="A18" s="31" t="s">
        <v>28</v>
      </c>
      <c r="B18" s="32">
        <v>12500000</v>
      </c>
      <c r="C18" s="32">
        <v>-5150000</v>
      </c>
      <c r="D18" s="28">
        <f t="shared" si="1"/>
        <v>0</v>
      </c>
      <c r="E18" s="37">
        <v>0</v>
      </c>
      <c r="F18" s="37"/>
      <c r="G18" s="2"/>
      <c r="H18" s="2"/>
      <c r="I18" s="14"/>
      <c r="J18" s="2"/>
      <c r="K18" s="33"/>
      <c r="L18" s="35"/>
      <c r="M18" s="14"/>
      <c r="N18" s="34"/>
      <c r="O18" s="35"/>
      <c r="P18" s="36"/>
    </row>
    <row r="19" spans="1:16" ht="93" x14ac:dyDescent="0.7">
      <c r="A19" s="31" t="s">
        <v>29</v>
      </c>
      <c r="B19" s="32">
        <v>15498443</v>
      </c>
      <c r="C19" s="32">
        <v>-9351557</v>
      </c>
      <c r="D19" s="28">
        <f t="shared" si="1"/>
        <v>0</v>
      </c>
      <c r="E19" s="37">
        <v>0</v>
      </c>
      <c r="F19" s="37"/>
      <c r="G19" s="36"/>
      <c r="H19" s="2"/>
      <c r="I19" s="14"/>
      <c r="J19" s="2"/>
      <c r="K19" s="33"/>
      <c r="L19" s="35"/>
      <c r="M19" s="14"/>
      <c r="N19" s="34"/>
      <c r="O19" s="35"/>
      <c r="P19" s="36"/>
    </row>
    <row r="20" spans="1:16" x14ac:dyDescent="0.7">
      <c r="A20" s="31" t="s">
        <v>92</v>
      </c>
      <c r="B20" s="32">
        <v>2350000</v>
      </c>
      <c r="C20" s="32">
        <v>0</v>
      </c>
      <c r="D20" s="28">
        <f t="shared" si="1"/>
        <v>0</v>
      </c>
      <c r="E20" s="37"/>
      <c r="F20" s="37"/>
      <c r="G20" s="2"/>
      <c r="H20" s="2"/>
      <c r="I20" s="35"/>
      <c r="J20" s="36"/>
      <c r="K20" s="43"/>
      <c r="L20" s="35"/>
      <c r="M20" s="14"/>
      <c r="N20" s="34"/>
      <c r="O20" s="35"/>
      <c r="P20" s="36"/>
    </row>
    <row r="21" spans="1:16" x14ac:dyDescent="0.7">
      <c r="A21" s="23" t="s">
        <v>30</v>
      </c>
      <c r="B21" s="24">
        <f>SUM(B22:B30)</f>
        <v>24669105</v>
      </c>
      <c r="C21" s="24">
        <f>SUM(C22:C30)</f>
        <v>-9149105</v>
      </c>
      <c r="D21" s="25">
        <f>SUM(D22:D30)</f>
        <v>349542.7</v>
      </c>
      <c r="E21" s="37"/>
      <c r="F21" s="37"/>
      <c r="K21" s="41"/>
      <c r="L21" s="26"/>
      <c r="M21" s="14"/>
      <c r="N21" s="34"/>
      <c r="O21" s="26"/>
    </row>
    <row r="22" spans="1:16" x14ac:dyDescent="0.7">
      <c r="A22" s="31" t="s">
        <v>31</v>
      </c>
      <c r="B22" s="32">
        <v>2350000</v>
      </c>
      <c r="C22" s="32">
        <v>-1450000</v>
      </c>
      <c r="D22" s="28">
        <f>SUM(E22:P22)</f>
        <v>0</v>
      </c>
      <c r="E22" s="37">
        <v>0</v>
      </c>
      <c r="F22" s="2"/>
      <c r="G22" s="2"/>
      <c r="H22" s="2"/>
      <c r="I22" s="14"/>
      <c r="J22" s="2"/>
      <c r="K22" s="33"/>
      <c r="L22" s="35"/>
      <c r="M22" s="14"/>
      <c r="N22" s="34"/>
      <c r="O22" s="35"/>
      <c r="P22" s="36"/>
    </row>
    <row r="23" spans="1:16" x14ac:dyDescent="0.7">
      <c r="A23" s="31" t="s">
        <v>32</v>
      </c>
      <c r="B23" s="32">
        <v>0</v>
      </c>
      <c r="C23" s="32"/>
      <c r="D23" s="28">
        <f t="shared" ref="D23:D61" si="2">SUM(E23:P23)</f>
        <v>0</v>
      </c>
      <c r="E23" s="37">
        <v>0</v>
      </c>
      <c r="F23" s="37"/>
      <c r="G23" s="36"/>
      <c r="H23" s="36"/>
      <c r="I23" s="35"/>
      <c r="J23" s="36"/>
      <c r="K23" s="43"/>
      <c r="L23" s="39"/>
      <c r="M23" s="14"/>
      <c r="N23" s="34"/>
      <c r="O23" s="39"/>
      <c r="P23" s="44"/>
    </row>
    <row r="24" spans="1:16" x14ac:dyDescent="0.7">
      <c r="A24" s="31" t="s">
        <v>33</v>
      </c>
      <c r="B24" s="32">
        <v>1320000</v>
      </c>
      <c r="C24" s="32"/>
      <c r="D24" s="28">
        <f>SUM(E24:P24)</f>
        <v>0</v>
      </c>
      <c r="E24" s="37">
        <v>0</v>
      </c>
      <c r="F24" s="37"/>
      <c r="G24" s="2"/>
      <c r="H24" s="2"/>
      <c r="I24" s="14"/>
      <c r="J24" s="2"/>
      <c r="K24" s="33"/>
      <c r="L24" s="35"/>
      <c r="M24" s="14"/>
      <c r="N24" s="34"/>
      <c r="O24" s="35"/>
      <c r="P24" s="36"/>
    </row>
    <row r="25" spans="1:16" x14ac:dyDescent="0.7">
      <c r="A25" s="31" t="s">
        <v>34</v>
      </c>
      <c r="B25" s="32">
        <v>0</v>
      </c>
      <c r="C25" s="32"/>
      <c r="D25" s="28">
        <f t="shared" si="2"/>
        <v>0</v>
      </c>
      <c r="E25" s="37">
        <v>0</v>
      </c>
      <c r="F25" s="37"/>
      <c r="K25" s="41"/>
      <c r="L25" s="26"/>
      <c r="M25" s="14"/>
      <c r="N25" s="34"/>
      <c r="O25" s="35"/>
    </row>
    <row r="26" spans="1:16" x14ac:dyDescent="0.7">
      <c r="A26" s="31" t="s">
        <v>35</v>
      </c>
      <c r="B26" s="32">
        <v>0</v>
      </c>
      <c r="C26" s="32"/>
      <c r="D26" s="28">
        <f t="shared" si="2"/>
        <v>0</v>
      </c>
      <c r="E26" s="37">
        <v>0</v>
      </c>
      <c r="F26" s="37"/>
      <c r="G26" s="30"/>
      <c r="H26" s="36"/>
      <c r="I26" s="35"/>
      <c r="J26" s="36"/>
      <c r="K26" s="43"/>
      <c r="L26" s="35"/>
      <c r="M26" s="14"/>
      <c r="N26" s="34"/>
      <c r="O26" s="35"/>
      <c r="P26" s="36"/>
    </row>
    <row r="27" spans="1:16" x14ac:dyDescent="0.7">
      <c r="A27" s="31" t="s">
        <v>36</v>
      </c>
      <c r="B27" s="32"/>
      <c r="C27" s="32"/>
      <c r="D27" s="28">
        <f t="shared" si="2"/>
        <v>0</v>
      </c>
      <c r="E27" s="37">
        <v>0</v>
      </c>
      <c r="F27" s="37"/>
      <c r="I27" s="47"/>
      <c r="J27" s="38"/>
      <c r="K27" s="41"/>
      <c r="L27" s="26"/>
      <c r="M27" s="14"/>
      <c r="N27" s="34"/>
      <c r="O27" s="35"/>
      <c r="P27" s="36"/>
    </row>
    <row r="28" spans="1:16" ht="81.75" customHeight="1" x14ac:dyDescent="0.7">
      <c r="A28" s="31" t="s">
        <v>37</v>
      </c>
      <c r="B28" s="32">
        <v>9500000</v>
      </c>
      <c r="C28" s="32"/>
      <c r="D28" s="28">
        <f>E28+F28+G28+H28+I28+J28+K28+L28+M28+N28+O28+P28</f>
        <v>349542.7</v>
      </c>
      <c r="E28" s="48">
        <v>349542.7</v>
      </c>
      <c r="F28" s="37"/>
      <c r="G28" s="49"/>
      <c r="H28" s="2"/>
      <c r="I28" s="14"/>
      <c r="J28" s="50"/>
      <c r="K28" s="33"/>
      <c r="L28" s="51"/>
      <c r="M28" s="52"/>
      <c r="N28" s="53"/>
      <c r="O28" s="35"/>
      <c r="P28" s="54"/>
    </row>
    <row r="29" spans="1:16" s="56" customFormat="1" ht="93" x14ac:dyDescent="0.7">
      <c r="A29" s="31" t="s">
        <v>38</v>
      </c>
      <c r="B29" s="32">
        <v>0</v>
      </c>
      <c r="C29" s="32"/>
      <c r="D29" s="28">
        <f t="shared" si="2"/>
        <v>0</v>
      </c>
      <c r="E29" s="55">
        <v>0</v>
      </c>
      <c r="F29" s="37"/>
      <c r="I29" s="57"/>
      <c r="K29" s="58"/>
      <c r="L29" s="57"/>
      <c r="M29" s="52"/>
      <c r="N29" s="53"/>
      <c r="O29" s="35"/>
    </row>
    <row r="30" spans="1:16" x14ac:dyDescent="0.7">
      <c r="A30" s="31" t="s">
        <v>39</v>
      </c>
      <c r="B30" s="32">
        <v>11499105</v>
      </c>
      <c r="C30" s="32">
        <v>-7699105</v>
      </c>
      <c r="D30" s="28">
        <f t="shared" si="2"/>
        <v>0</v>
      </c>
      <c r="E30" s="37">
        <v>0</v>
      </c>
      <c r="F30" s="37"/>
      <c r="G30" s="2"/>
      <c r="H30" s="2"/>
      <c r="I30" s="14"/>
      <c r="J30" s="2"/>
      <c r="K30" s="33"/>
      <c r="L30" s="35"/>
      <c r="M30" s="14"/>
      <c r="N30" s="34"/>
      <c r="O30" s="35"/>
      <c r="P30" s="36"/>
    </row>
    <row r="31" spans="1:16" x14ac:dyDescent="0.7">
      <c r="A31" s="23" t="s">
        <v>40</v>
      </c>
      <c r="B31" s="59">
        <f>SUM(B32:B38)</f>
        <v>0</v>
      </c>
      <c r="C31" s="59">
        <f>SUM(C32:C38)</f>
        <v>0</v>
      </c>
      <c r="D31" s="25">
        <f>SUM(D32:D38)</f>
        <v>0</v>
      </c>
      <c r="E31" s="40"/>
      <c r="K31" s="41"/>
      <c r="L31" s="26"/>
      <c r="M31" s="14"/>
      <c r="N31" s="34"/>
      <c r="O31" s="26"/>
    </row>
    <row r="32" spans="1:16" x14ac:dyDescent="0.7">
      <c r="A32" s="31" t="s">
        <v>41</v>
      </c>
      <c r="B32" s="24">
        <v>0</v>
      </c>
      <c r="C32" s="24">
        <v>0</v>
      </c>
      <c r="D32" s="28">
        <f t="shared" si="2"/>
        <v>0</v>
      </c>
      <c r="E32" s="37">
        <v>0</v>
      </c>
      <c r="F32" s="37"/>
      <c r="K32" s="41"/>
      <c r="L32" s="26"/>
      <c r="M32" s="14"/>
      <c r="N32" s="34"/>
      <c r="O32" s="26"/>
    </row>
    <row r="33" spans="1:16" ht="93" x14ac:dyDescent="0.7">
      <c r="A33" s="31" t="s">
        <v>42</v>
      </c>
      <c r="B33" s="24">
        <v>0</v>
      </c>
      <c r="C33" s="24">
        <v>0</v>
      </c>
      <c r="D33" s="28">
        <f t="shared" si="2"/>
        <v>0</v>
      </c>
      <c r="E33" s="37">
        <v>0</v>
      </c>
      <c r="F33" s="37">
        <v>0</v>
      </c>
      <c r="K33" s="41"/>
      <c r="L33" s="26"/>
      <c r="M33" s="14"/>
      <c r="N33" s="34"/>
      <c r="O33" s="26"/>
    </row>
    <row r="34" spans="1:16" ht="93" x14ac:dyDescent="0.7">
      <c r="A34" s="31" t="s">
        <v>43</v>
      </c>
      <c r="B34" s="24">
        <v>0</v>
      </c>
      <c r="C34" s="24">
        <v>0</v>
      </c>
      <c r="D34" s="28">
        <f t="shared" si="2"/>
        <v>0</v>
      </c>
      <c r="E34" s="37">
        <v>0</v>
      </c>
      <c r="F34" s="37">
        <v>0</v>
      </c>
      <c r="K34" s="41"/>
      <c r="L34" s="26"/>
      <c r="M34" s="14"/>
      <c r="N34" s="34"/>
      <c r="O34" s="26"/>
    </row>
    <row r="35" spans="1:16" ht="93" x14ac:dyDescent="0.7">
      <c r="A35" s="31" t="s">
        <v>44</v>
      </c>
      <c r="B35" s="24">
        <v>0</v>
      </c>
      <c r="C35" s="24">
        <v>0</v>
      </c>
      <c r="D35" s="28">
        <f t="shared" si="2"/>
        <v>0</v>
      </c>
      <c r="E35" s="37">
        <v>0</v>
      </c>
      <c r="F35" s="37">
        <v>0</v>
      </c>
      <c r="K35" s="41"/>
      <c r="L35" s="26"/>
      <c r="M35" s="14"/>
      <c r="N35" s="34"/>
      <c r="O35" s="26"/>
    </row>
    <row r="36" spans="1:16" ht="93" x14ac:dyDescent="0.7">
      <c r="A36" s="31" t="s">
        <v>45</v>
      </c>
      <c r="B36" s="24">
        <v>0</v>
      </c>
      <c r="C36" s="24">
        <v>0</v>
      </c>
      <c r="D36" s="28">
        <f t="shared" si="2"/>
        <v>0</v>
      </c>
      <c r="E36" s="37">
        <v>0</v>
      </c>
      <c r="F36" s="37">
        <v>0</v>
      </c>
      <c r="K36" s="41"/>
      <c r="L36" s="26"/>
      <c r="M36" s="14"/>
      <c r="N36" s="34"/>
      <c r="O36" s="26"/>
    </row>
    <row r="37" spans="1:16" x14ac:dyDescent="0.7">
      <c r="A37" s="31" t="s">
        <v>46</v>
      </c>
      <c r="B37" s="24">
        <v>0</v>
      </c>
      <c r="C37" s="24">
        <v>0</v>
      </c>
      <c r="D37" s="28">
        <f t="shared" si="2"/>
        <v>0</v>
      </c>
      <c r="E37" s="37">
        <v>0</v>
      </c>
      <c r="F37" s="37">
        <v>0</v>
      </c>
      <c r="K37" s="41"/>
      <c r="L37" s="26"/>
      <c r="M37" s="14"/>
      <c r="N37" s="34"/>
      <c r="O37" s="26"/>
    </row>
    <row r="38" spans="1:16" ht="93" x14ac:dyDescent="0.7">
      <c r="A38" s="31" t="s">
        <v>47</v>
      </c>
      <c r="B38" s="24">
        <v>0</v>
      </c>
      <c r="C38" s="24">
        <v>0</v>
      </c>
      <c r="D38" s="28">
        <f t="shared" si="2"/>
        <v>0</v>
      </c>
      <c r="E38" s="37">
        <v>0</v>
      </c>
      <c r="F38" s="37">
        <v>0</v>
      </c>
      <c r="K38" s="41"/>
      <c r="L38" s="26"/>
      <c r="M38" s="14"/>
      <c r="N38" s="34"/>
      <c r="O38" s="26"/>
    </row>
    <row r="39" spans="1:16" x14ac:dyDescent="0.7">
      <c r="A39" s="23" t="s">
        <v>48</v>
      </c>
      <c r="B39" s="59">
        <f>SUM(B40:B46)</f>
        <v>0</v>
      </c>
      <c r="C39" s="59">
        <f>SUM(C40:C46)</f>
        <v>0</v>
      </c>
      <c r="D39" s="25">
        <f>SUM(D40:D46)</f>
        <v>0</v>
      </c>
      <c r="E39" s="40"/>
      <c r="K39" s="41"/>
      <c r="L39" s="26"/>
      <c r="M39" s="14"/>
      <c r="N39" s="34"/>
      <c r="O39" s="26"/>
    </row>
    <row r="40" spans="1:16" x14ac:dyDescent="0.7">
      <c r="A40" s="31" t="s">
        <v>49</v>
      </c>
      <c r="B40" s="24">
        <v>0</v>
      </c>
      <c r="C40" s="24">
        <v>0</v>
      </c>
      <c r="D40" s="28">
        <f t="shared" si="2"/>
        <v>0</v>
      </c>
      <c r="E40" s="37">
        <v>0</v>
      </c>
      <c r="K40" s="41"/>
      <c r="L40" s="26"/>
      <c r="M40" s="14"/>
      <c r="N40" s="34"/>
      <c r="O40" s="26"/>
    </row>
    <row r="41" spans="1:16" ht="93" x14ac:dyDescent="0.7">
      <c r="A41" s="31" t="s">
        <v>50</v>
      </c>
      <c r="B41" s="24">
        <v>0</v>
      </c>
      <c r="C41" s="24">
        <v>0</v>
      </c>
      <c r="D41" s="28">
        <f t="shared" si="2"/>
        <v>0</v>
      </c>
      <c r="E41" s="37"/>
      <c r="K41" s="41"/>
      <c r="L41" s="26"/>
      <c r="M41" s="14"/>
      <c r="N41" s="34"/>
      <c r="O41" s="26"/>
    </row>
    <row r="42" spans="1:16" ht="93" x14ac:dyDescent="0.7">
      <c r="A42" s="31" t="s">
        <v>51</v>
      </c>
      <c r="B42" s="24">
        <v>0</v>
      </c>
      <c r="C42" s="24">
        <v>0</v>
      </c>
      <c r="D42" s="28">
        <f t="shared" si="2"/>
        <v>0</v>
      </c>
      <c r="E42" s="37">
        <v>0</v>
      </c>
      <c r="K42" s="41"/>
      <c r="L42" s="26"/>
      <c r="M42" s="14"/>
      <c r="N42" s="34"/>
      <c r="O42" s="26"/>
    </row>
    <row r="43" spans="1:16" ht="93" x14ac:dyDescent="0.7">
      <c r="A43" s="31" t="s">
        <v>52</v>
      </c>
      <c r="B43" s="24">
        <v>0</v>
      </c>
      <c r="C43" s="24">
        <v>0</v>
      </c>
      <c r="D43" s="28">
        <f t="shared" si="2"/>
        <v>0</v>
      </c>
      <c r="E43" s="37">
        <v>0</v>
      </c>
      <c r="K43" s="41"/>
      <c r="L43" s="26"/>
      <c r="M43" s="14"/>
      <c r="N43" s="34"/>
      <c r="O43" s="26"/>
    </row>
    <row r="44" spans="1:16" ht="93" x14ac:dyDescent="0.7">
      <c r="A44" s="31" t="s">
        <v>53</v>
      </c>
      <c r="B44" s="24">
        <v>0</v>
      </c>
      <c r="C44" s="24">
        <v>0</v>
      </c>
      <c r="D44" s="28">
        <f t="shared" si="2"/>
        <v>0</v>
      </c>
      <c r="E44" s="37">
        <v>0</v>
      </c>
      <c r="K44" s="41"/>
      <c r="L44" s="26"/>
      <c r="M44" s="14"/>
      <c r="N44" s="34"/>
      <c r="O44" s="26"/>
    </row>
    <row r="45" spans="1:16" x14ac:dyDescent="0.7">
      <c r="A45" s="31" t="s">
        <v>54</v>
      </c>
      <c r="B45" s="24">
        <v>0</v>
      </c>
      <c r="C45" s="24">
        <v>0</v>
      </c>
      <c r="D45" s="28">
        <f t="shared" si="2"/>
        <v>0</v>
      </c>
      <c r="E45" s="37">
        <v>0</v>
      </c>
      <c r="K45" s="41"/>
      <c r="L45" s="26"/>
      <c r="M45" s="14"/>
      <c r="N45" s="34"/>
      <c r="O45" s="26"/>
    </row>
    <row r="46" spans="1:16" ht="93" x14ac:dyDescent="0.7">
      <c r="A46" s="31" t="s">
        <v>55</v>
      </c>
      <c r="B46" s="24">
        <v>0</v>
      </c>
      <c r="C46" s="24">
        <v>0</v>
      </c>
      <c r="D46" s="28">
        <f t="shared" si="2"/>
        <v>0</v>
      </c>
      <c r="E46" s="37">
        <v>0</v>
      </c>
      <c r="K46" s="41"/>
      <c r="L46" s="26"/>
      <c r="M46" s="14"/>
      <c r="N46" s="34"/>
      <c r="O46" s="26"/>
    </row>
    <row r="47" spans="1:16" x14ac:dyDescent="0.7">
      <c r="A47" s="23" t="s">
        <v>56</v>
      </c>
      <c r="B47" s="24">
        <f>SUM(B48:B56)</f>
        <v>11300000</v>
      </c>
      <c r="C47" s="24">
        <f>SUM(C48:C56)</f>
        <v>-7500000</v>
      </c>
      <c r="D47" s="25">
        <f>SUM(D48:D56)</f>
        <v>0</v>
      </c>
      <c r="E47" s="40"/>
      <c r="K47" s="41"/>
      <c r="L47" s="26"/>
      <c r="M47" s="14"/>
      <c r="N47" s="34"/>
      <c r="O47" s="26"/>
    </row>
    <row r="48" spans="1:16" x14ac:dyDescent="0.7">
      <c r="A48" s="31" t="s">
        <v>57</v>
      </c>
      <c r="B48" s="32">
        <v>4500000</v>
      </c>
      <c r="C48" s="32">
        <v>-2500000</v>
      </c>
      <c r="D48" s="28">
        <f t="shared" si="2"/>
        <v>0</v>
      </c>
      <c r="E48" s="37">
        <v>0</v>
      </c>
      <c r="G48" s="2"/>
      <c r="H48" s="2"/>
      <c r="I48" s="14"/>
      <c r="J48" s="2"/>
      <c r="K48" s="33"/>
      <c r="L48" s="35"/>
      <c r="M48" s="14"/>
      <c r="N48" s="34"/>
      <c r="O48" s="35"/>
      <c r="P48" s="36"/>
    </row>
    <row r="49" spans="1:16" x14ac:dyDescent="0.7">
      <c r="A49" s="31" t="s">
        <v>58</v>
      </c>
      <c r="B49" s="32">
        <v>0</v>
      </c>
      <c r="C49" s="32"/>
      <c r="D49" s="28">
        <f t="shared" si="2"/>
        <v>0</v>
      </c>
      <c r="E49" s="37">
        <v>0</v>
      </c>
      <c r="G49" s="38"/>
      <c r="I49" s="47"/>
      <c r="K49" s="60"/>
      <c r="L49" s="47"/>
      <c r="M49" s="14"/>
      <c r="N49" s="34"/>
      <c r="O49" s="35"/>
      <c r="P49" s="44"/>
    </row>
    <row r="50" spans="1:16" x14ac:dyDescent="0.7">
      <c r="A50" s="31" t="s">
        <v>59</v>
      </c>
      <c r="B50" s="32">
        <v>0</v>
      </c>
      <c r="C50" s="32"/>
      <c r="D50" s="28">
        <f t="shared" si="2"/>
        <v>0</v>
      </c>
      <c r="E50" s="37">
        <v>0</v>
      </c>
      <c r="G50" s="38"/>
      <c r="K50" s="41"/>
      <c r="L50" s="47"/>
      <c r="M50" s="14"/>
      <c r="N50" s="34"/>
      <c r="O50" s="35"/>
      <c r="P50" s="36"/>
    </row>
    <row r="51" spans="1:16" ht="93" x14ac:dyDescent="0.7">
      <c r="A51" s="31" t="s">
        <v>60</v>
      </c>
      <c r="B51" s="32">
        <v>1500000</v>
      </c>
      <c r="C51" s="32"/>
      <c r="D51" s="28">
        <f t="shared" si="2"/>
        <v>0</v>
      </c>
      <c r="E51" s="37">
        <v>0</v>
      </c>
      <c r="G51" s="38"/>
      <c r="H51" s="2"/>
      <c r="I51" s="14"/>
      <c r="J51" s="2"/>
      <c r="K51" s="33"/>
      <c r="L51" s="35"/>
      <c r="M51" s="14"/>
      <c r="N51" s="34"/>
      <c r="O51" s="35"/>
      <c r="P51" s="44"/>
    </row>
    <row r="52" spans="1:16" x14ac:dyDescent="0.7">
      <c r="A52" s="31" t="s">
        <v>61</v>
      </c>
      <c r="B52" s="32">
        <v>300000</v>
      </c>
      <c r="C52" s="32"/>
      <c r="D52" s="28">
        <f t="shared" si="2"/>
        <v>0</v>
      </c>
      <c r="E52" s="37">
        <v>0</v>
      </c>
      <c r="G52" s="38"/>
      <c r="H52" s="2"/>
      <c r="I52" s="35"/>
      <c r="J52" s="2"/>
      <c r="K52" s="33"/>
      <c r="L52" s="35"/>
      <c r="M52" s="14"/>
      <c r="N52" s="34"/>
      <c r="O52" s="35"/>
      <c r="P52" s="36"/>
    </row>
    <row r="53" spans="1:16" x14ac:dyDescent="0.7">
      <c r="A53" s="31" t="s">
        <v>62</v>
      </c>
      <c r="B53" s="32">
        <v>0</v>
      </c>
      <c r="C53" s="32"/>
      <c r="D53" s="28">
        <f t="shared" si="2"/>
        <v>0</v>
      </c>
      <c r="E53" s="37">
        <v>0</v>
      </c>
      <c r="K53" s="41"/>
      <c r="L53" s="26"/>
      <c r="M53" s="14"/>
      <c r="N53" s="34"/>
      <c r="O53" s="35"/>
      <c r="P53" s="44"/>
    </row>
    <row r="54" spans="1:16" x14ac:dyDescent="0.7">
      <c r="A54" s="31" t="s">
        <v>63</v>
      </c>
      <c r="B54" s="32">
        <v>0</v>
      </c>
      <c r="C54" s="32"/>
      <c r="D54" s="28">
        <f t="shared" si="2"/>
        <v>0</v>
      </c>
      <c r="E54" s="37">
        <v>0</v>
      </c>
      <c r="K54" s="41"/>
      <c r="L54" s="26"/>
      <c r="M54" s="14"/>
      <c r="N54" s="34"/>
      <c r="O54" s="35"/>
    </row>
    <row r="55" spans="1:16" x14ac:dyDescent="0.7">
      <c r="A55" s="31" t="s">
        <v>64</v>
      </c>
      <c r="B55" s="32">
        <v>5000000</v>
      </c>
      <c r="C55" s="32">
        <v>-5000000</v>
      </c>
      <c r="D55" s="28">
        <f t="shared" si="2"/>
        <v>0</v>
      </c>
      <c r="E55" s="37">
        <v>0</v>
      </c>
      <c r="H55" s="38"/>
      <c r="I55" s="47"/>
      <c r="K55" s="41"/>
      <c r="L55" s="26"/>
      <c r="M55" s="14"/>
      <c r="N55" s="34"/>
      <c r="O55" s="35"/>
      <c r="P55" s="36"/>
    </row>
    <row r="56" spans="1:16" ht="93" x14ac:dyDescent="0.7">
      <c r="A56" s="31" t="s">
        <v>65</v>
      </c>
      <c r="B56" s="32">
        <v>0</v>
      </c>
      <c r="C56" s="32">
        <v>0</v>
      </c>
      <c r="D56" s="14">
        <f t="shared" si="2"/>
        <v>0</v>
      </c>
      <c r="E56" s="37">
        <v>0</v>
      </c>
      <c r="K56" s="41"/>
      <c r="L56" s="26"/>
      <c r="M56" s="14"/>
      <c r="N56" s="34"/>
      <c r="O56" s="35"/>
    </row>
    <row r="57" spans="1:16" x14ac:dyDescent="0.7">
      <c r="A57" s="23" t="s">
        <v>66</v>
      </c>
      <c r="B57" s="24">
        <f>SUM(B58:B61)</f>
        <v>0</v>
      </c>
      <c r="C57" s="24">
        <f>SUM(C58:C61)</f>
        <v>0</v>
      </c>
      <c r="D57" s="13">
        <f>SUM(D58:D61)</f>
        <v>0</v>
      </c>
      <c r="E57" s="40"/>
      <c r="K57" s="41"/>
      <c r="L57" s="26"/>
      <c r="M57" s="14"/>
      <c r="N57" s="34"/>
      <c r="O57" s="35"/>
    </row>
    <row r="58" spans="1:16" x14ac:dyDescent="0.7">
      <c r="A58" s="31" t="s">
        <v>67</v>
      </c>
      <c r="B58" s="32">
        <v>0</v>
      </c>
      <c r="C58" s="32">
        <v>0</v>
      </c>
      <c r="D58" s="14">
        <f t="shared" si="2"/>
        <v>0</v>
      </c>
      <c r="E58" s="37">
        <v>0</v>
      </c>
      <c r="G58" s="38"/>
      <c r="H58" s="36"/>
      <c r="I58" s="35"/>
      <c r="J58" s="36"/>
      <c r="K58" s="41"/>
      <c r="L58" s="39"/>
      <c r="M58" s="14"/>
      <c r="N58" s="34"/>
      <c r="O58" s="35"/>
    </row>
    <row r="59" spans="1:16" x14ac:dyDescent="0.7">
      <c r="A59" s="31" t="s">
        <v>68</v>
      </c>
      <c r="B59" s="32"/>
      <c r="C59" s="32"/>
      <c r="D59" s="14">
        <f t="shared" si="2"/>
        <v>0</v>
      </c>
      <c r="E59" s="37">
        <v>0</v>
      </c>
      <c r="K59" s="41"/>
      <c r="L59" s="26"/>
      <c r="M59" s="14"/>
      <c r="N59" s="34"/>
      <c r="O59" s="26"/>
    </row>
    <row r="60" spans="1:16" x14ac:dyDescent="0.7">
      <c r="A60" s="31" t="s">
        <v>69</v>
      </c>
      <c r="B60" s="32"/>
      <c r="C60" s="32"/>
      <c r="D60" s="14">
        <f t="shared" si="2"/>
        <v>0</v>
      </c>
      <c r="E60" s="37">
        <v>0</v>
      </c>
      <c r="K60" s="41"/>
      <c r="L60" s="26"/>
      <c r="M60" s="14"/>
      <c r="N60" s="34"/>
      <c r="O60" s="26"/>
    </row>
    <row r="61" spans="1:16" ht="93" x14ac:dyDescent="0.7">
      <c r="A61" s="31" t="s">
        <v>70</v>
      </c>
      <c r="B61" s="32"/>
      <c r="C61" s="32"/>
      <c r="D61" s="14">
        <f t="shared" si="2"/>
        <v>0</v>
      </c>
      <c r="E61" s="37">
        <v>0</v>
      </c>
      <c r="K61" s="41"/>
      <c r="L61" s="26"/>
      <c r="M61" s="14"/>
      <c r="N61" s="34"/>
      <c r="O61" s="26"/>
    </row>
    <row r="62" spans="1:16" ht="93" x14ac:dyDescent="0.7">
      <c r="A62" s="23" t="s">
        <v>71</v>
      </c>
      <c r="B62" s="24"/>
      <c r="C62" s="24"/>
      <c r="D62" s="13">
        <f>SUM(D63:D64)</f>
        <v>0</v>
      </c>
      <c r="E62" s="40"/>
      <c r="K62" s="41"/>
      <c r="L62" s="26"/>
      <c r="M62" s="14"/>
      <c r="N62" s="34"/>
      <c r="O62" s="26"/>
    </row>
    <row r="63" spans="1:16" x14ac:dyDescent="0.7">
      <c r="A63" s="31" t="s">
        <v>72</v>
      </c>
      <c r="B63" s="32"/>
      <c r="C63" s="32"/>
      <c r="E63" s="37"/>
      <c r="K63" s="41"/>
      <c r="L63" s="26"/>
      <c r="M63" s="14"/>
      <c r="N63" s="34"/>
      <c r="O63" s="26"/>
    </row>
    <row r="64" spans="1:16" ht="93" x14ac:dyDescent="0.7">
      <c r="A64" s="31" t="s">
        <v>73</v>
      </c>
      <c r="B64" s="32"/>
      <c r="C64" s="32"/>
      <c r="E64" s="37">
        <v>0</v>
      </c>
      <c r="K64" s="41"/>
      <c r="L64" s="26"/>
      <c r="M64" s="14"/>
      <c r="N64" s="34"/>
      <c r="O64" s="26"/>
    </row>
    <row r="65" spans="1:16" x14ac:dyDescent="0.7">
      <c r="A65" s="23" t="s">
        <v>74</v>
      </c>
      <c r="B65" s="24"/>
      <c r="C65" s="24"/>
      <c r="D65" s="13">
        <f>SUM(D66:D68)</f>
        <v>0</v>
      </c>
      <c r="E65" s="40"/>
      <c r="K65" s="41"/>
      <c r="L65" s="26"/>
      <c r="M65" s="14"/>
      <c r="N65" s="34"/>
      <c r="O65" s="26"/>
    </row>
    <row r="66" spans="1:16" x14ac:dyDescent="0.7">
      <c r="A66" s="31" t="s">
        <v>75</v>
      </c>
      <c r="B66" s="32"/>
      <c r="C66" s="32"/>
      <c r="E66" s="37">
        <v>0</v>
      </c>
      <c r="K66" s="41"/>
      <c r="L66" s="26"/>
      <c r="M66" s="14"/>
      <c r="N66" s="34"/>
      <c r="O66" s="26"/>
      <c r="P66" s="2"/>
    </row>
    <row r="67" spans="1:16" x14ac:dyDescent="0.7">
      <c r="A67" s="31" t="s">
        <v>76</v>
      </c>
      <c r="B67" s="32"/>
      <c r="C67" s="32"/>
      <c r="E67" s="37">
        <v>0</v>
      </c>
      <c r="K67" s="41"/>
      <c r="L67" s="26"/>
      <c r="M67" s="14"/>
      <c r="N67" s="34"/>
      <c r="O67" s="26"/>
    </row>
    <row r="68" spans="1:16" ht="93" x14ac:dyDescent="0.7">
      <c r="A68" s="31" t="s">
        <v>77</v>
      </c>
      <c r="B68" s="32"/>
      <c r="C68" s="32"/>
      <c r="E68" s="37">
        <v>0</v>
      </c>
      <c r="K68" s="41"/>
      <c r="L68" s="26"/>
      <c r="M68" s="14"/>
      <c r="N68" s="34"/>
      <c r="O68" s="26"/>
    </row>
    <row r="69" spans="1:16" s="26" customFormat="1" x14ac:dyDescent="0.7">
      <c r="A69" s="5" t="s">
        <v>78</v>
      </c>
      <c r="B69" s="61">
        <f>B5+B11+B21+B47+B57</f>
        <v>306979786</v>
      </c>
      <c r="C69" s="61">
        <f>C5+C11+C21+C47+C57</f>
        <v>-31150662</v>
      </c>
      <c r="D69" s="13">
        <f>D5+D11+D21+D31+D39+D47+D57+D62+D65</f>
        <v>16394367.659999998</v>
      </c>
      <c r="E69" s="62">
        <f t="shared" ref="E69:J69" si="3">SUM(E6:E68)</f>
        <v>16394367.659999998</v>
      </c>
      <c r="F69" s="62">
        <f t="shared" si="3"/>
        <v>0</v>
      </c>
      <c r="G69" s="63">
        <f t="shared" si="3"/>
        <v>0</v>
      </c>
      <c r="H69" s="63">
        <f t="shared" si="3"/>
        <v>0</v>
      </c>
      <c r="I69" s="63">
        <f t="shared" si="3"/>
        <v>0</v>
      </c>
      <c r="J69" s="63">
        <f t="shared" si="3"/>
        <v>0</v>
      </c>
      <c r="K69" s="64"/>
      <c r="L69" s="63">
        <f t="shared" ref="L69:P69" si="4">SUM(L6:L68)</f>
        <v>0</v>
      </c>
      <c r="M69" s="65">
        <f t="shared" si="4"/>
        <v>0</v>
      </c>
      <c r="N69" s="66">
        <f t="shared" si="4"/>
        <v>0</v>
      </c>
      <c r="O69" s="65">
        <f t="shared" si="4"/>
        <v>0</v>
      </c>
      <c r="P69" s="63">
        <f t="shared" si="4"/>
        <v>0</v>
      </c>
    </row>
    <row r="70" spans="1:16" x14ac:dyDescent="0.7">
      <c r="A70" s="31"/>
      <c r="B70" s="31"/>
      <c r="C70" s="31"/>
      <c r="E70" s="37"/>
      <c r="K70" s="26"/>
      <c r="L70" s="26"/>
      <c r="M70" s="14"/>
      <c r="N70" s="34"/>
      <c r="O70" s="26"/>
    </row>
    <row r="71" spans="1:16" x14ac:dyDescent="0.7">
      <c r="A71" s="18" t="s">
        <v>79</v>
      </c>
      <c r="B71" s="18"/>
      <c r="C71" s="18"/>
      <c r="D71" s="67"/>
      <c r="E71" s="68"/>
      <c r="F71" s="68"/>
      <c r="G71" s="68"/>
      <c r="H71" s="68"/>
      <c r="I71" s="69"/>
      <c r="J71" s="68"/>
      <c r="K71" s="69"/>
      <c r="L71" s="69"/>
      <c r="M71" s="67"/>
      <c r="N71" s="70"/>
      <c r="O71" s="69"/>
      <c r="P71" s="68"/>
    </row>
    <row r="72" spans="1:16" x14ac:dyDescent="0.7">
      <c r="A72" s="23" t="s">
        <v>80</v>
      </c>
      <c r="B72" s="23"/>
      <c r="C72" s="23"/>
      <c r="D72" s="13">
        <f>D73+D74</f>
        <v>0</v>
      </c>
      <c r="E72" s="40"/>
      <c r="J72" s="36">
        <f>J73+J74</f>
        <v>0</v>
      </c>
      <c r="K72" s="35"/>
      <c r="L72" s="26"/>
      <c r="M72" s="14"/>
      <c r="N72" s="34"/>
      <c r="O72" s="26"/>
    </row>
    <row r="73" spans="1:16" x14ac:dyDescent="0.7">
      <c r="A73" s="31" t="s">
        <v>81</v>
      </c>
      <c r="B73" s="31"/>
      <c r="C73" s="31"/>
      <c r="E73" s="37">
        <v>0</v>
      </c>
      <c r="F73" s="37">
        <v>0</v>
      </c>
      <c r="H73" s="2"/>
      <c r="K73" s="26"/>
      <c r="L73" s="35"/>
      <c r="M73" s="14"/>
      <c r="N73" s="34"/>
      <c r="O73" s="26"/>
    </row>
    <row r="74" spans="1:16" x14ac:dyDescent="0.7">
      <c r="A74" s="31" t="s">
        <v>82</v>
      </c>
      <c r="B74" s="92">
        <f>B69-306979786</f>
        <v>0</v>
      </c>
      <c r="C74" s="31"/>
      <c r="E74" s="37">
        <v>0</v>
      </c>
      <c r="F74" s="37">
        <v>0</v>
      </c>
      <c r="J74" s="36"/>
      <c r="K74" s="26"/>
      <c r="L74" s="26"/>
      <c r="M74" s="14"/>
      <c r="N74" s="34"/>
      <c r="O74" s="26"/>
    </row>
    <row r="75" spans="1:16" x14ac:dyDescent="0.7">
      <c r="A75" s="23" t="s">
        <v>83</v>
      </c>
      <c r="B75" s="23"/>
      <c r="C75" s="23"/>
      <c r="D75" s="13">
        <f>D76+D77</f>
        <v>0</v>
      </c>
      <c r="E75" s="40"/>
      <c r="K75" s="26"/>
      <c r="L75" s="26"/>
      <c r="M75" s="14"/>
      <c r="N75" s="34"/>
      <c r="O75" s="26"/>
    </row>
    <row r="76" spans="1:16" x14ac:dyDescent="0.7">
      <c r="A76" s="31" t="s">
        <v>84</v>
      </c>
      <c r="B76" s="31"/>
      <c r="C76" s="31"/>
      <c r="D76" s="28">
        <f>SUM(E76:P76)</f>
        <v>0</v>
      </c>
      <c r="E76" s="37">
        <v>0</v>
      </c>
      <c r="F76" s="37">
        <v>0</v>
      </c>
      <c r="G76" s="36"/>
      <c r="H76" s="30"/>
      <c r="I76" s="35"/>
      <c r="J76" s="36"/>
      <c r="K76" s="35"/>
      <c r="L76" s="35"/>
      <c r="M76" s="14"/>
      <c r="N76" s="34"/>
      <c r="O76" s="35"/>
    </row>
    <row r="77" spans="1:16" x14ac:dyDescent="0.7">
      <c r="A77" s="31" t="s">
        <v>85</v>
      </c>
      <c r="B77" s="31"/>
      <c r="C77" s="31"/>
      <c r="E77" s="37">
        <v>0</v>
      </c>
      <c r="F77" s="37">
        <v>0</v>
      </c>
      <c r="K77" s="26"/>
      <c r="L77" s="26"/>
      <c r="M77" s="14"/>
      <c r="N77" s="34"/>
      <c r="O77" s="26"/>
    </row>
    <row r="78" spans="1:16" x14ac:dyDescent="0.7">
      <c r="A78" s="23" t="s">
        <v>86</v>
      </c>
      <c r="B78" s="23"/>
      <c r="C78" s="23"/>
      <c r="D78" s="13">
        <f>D79</f>
        <v>0</v>
      </c>
      <c r="E78" s="40"/>
      <c r="F78" s="2"/>
      <c r="K78" s="26"/>
      <c r="L78" s="26"/>
      <c r="M78" s="14"/>
      <c r="N78" s="34"/>
      <c r="O78" s="26"/>
    </row>
    <row r="79" spans="1:16" x14ac:dyDescent="0.7">
      <c r="A79" s="31" t="s">
        <v>87</v>
      </c>
      <c r="B79" s="31"/>
      <c r="C79" s="31"/>
      <c r="E79" s="37">
        <v>0</v>
      </c>
      <c r="F79" s="37">
        <v>0</v>
      </c>
      <c r="K79" s="26"/>
      <c r="L79" s="26"/>
      <c r="M79" s="14"/>
      <c r="N79" s="34"/>
      <c r="O79" s="26"/>
    </row>
    <row r="80" spans="1:16" s="26" customFormat="1" x14ac:dyDescent="0.7">
      <c r="A80" s="5" t="s">
        <v>88</v>
      </c>
      <c r="B80" s="5"/>
      <c r="C80" s="5"/>
      <c r="D80" s="71">
        <f>D72+D75+D78</f>
        <v>0</v>
      </c>
      <c r="E80" s="63"/>
      <c r="G80" s="63"/>
      <c r="H80" s="84">
        <f>SUM(H71:H79)</f>
        <v>0</v>
      </c>
      <c r="I80" s="62">
        <f>SUM(I71:I79)</f>
        <v>0</v>
      </c>
      <c r="J80" s="63"/>
      <c r="K80" s="63"/>
      <c r="L80" s="63"/>
      <c r="M80" s="65"/>
      <c r="N80" s="66"/>
      <c r="O80" s="63"/>
      <c r="P80" s="63"/>
    </row>
    <row r="81" spans="1:16" x14ac:dyDescent="0.7">
      <c r="A81" s="72"/>
      <c r="B81" s="72"/>
      <c r="C81" s="72"/>
      <c r="K81" s="26"/>
      <c r="L81" s="26"/>
      <c r="M81" s="14"/>
      <c r="N81" s="34"/>
      <c r="O81" s="26"/>
    </row>
    <row r="82" spans="1:16" s="26" customFormat="1" x14ac:dyDescent="0.7">
      <c r="A82" s="5" t="s">
        <v>89</v>
      </c>
      <c r="B82" s="93">
        <f>B69+B80</f>
        <v>306979786</v>
      </c>
      <c r="C82" s="93">
        <f>C69+C80</f>
        <v>-31150662</v>
      </c>
      <c r="D82" s="91">
        <f t="shared" ref="D82:I82" si="5">SUM(D80,D69)</f>
        <v>16394367.659999998</v>
      </c>
      <c r="E82" s="74">
        <f t="shared" si="5"/>
        <v>16394367.659999998</v>
      </c>
      <c r="F82" s="74">
        <f t="shared" si="5"/>
        <v>0</v>
      </c>
      <c r="G82" s="75">
        <f t="shared" si="5"/>
        <v>0</v>
      </c>
      <c r="H82" s="75">
        <f t="shared" si="5"/>
        <v>0</v>
      </c>
      <c r="I82" s="75">
        <f t="shared" si="5"/>
        <v>0</v>
      </c>
      <c r="J82" s="64">
        <f t="shared" ref="J82:P82" si="6">SUM(J80,J69)</f>
        <v>0</v>
      </c>
      <c r="K82" s="64">
        <f t="shared" si="6"/>
        <v>0</v>
      </c>
      <c r="L82" s="64">
        <f t="shared" si="6"/>
        <v>0</v>
      </c>
      <c r="M82" s="73">
        <f t="shared" si="6"/>
        <v>0</v>
      </c>
      <c r="N82" s="76">
        <f t="shared" si="6"/>
        <v>0</v>
      </c>
      <c r="O82" s="73">
        <f t="shared" si="6"/>
        <v>0</v>
      </c>
      <c r="P82" s="64">
        <f t="shared" si="6"/>
        <v>0</v>
      </c>
    </row>
    <row r="83" spans="1:16" x14ac:dyDescent="0.7">
      <c r="K83" s="26"/>
      <c r="L83" s="26"/>
      <c r="M83" s="14"/>
      <c r="N83" s="34"/>
      <c r="O83" s="26"/>
    </row>
    <row r="84" spans="1:16" x14ac:dyDescent="0.7">
      <c r="K84" s="26"/>
      <c r="L84" s="26"/>
      <c r="M84" s="14"/>
      <c r="N84" s="34"/>
      <c r="O84" s="26"/>
    </row>
    <row r="85" spans="1:16" ht="48" x14ac:dyDescent="0.8">
      <c r="A85" s="85" t="s">
        <v>96</v>
      </c>
      <c r="B85" s="86"/>
      <c r="C85" s="86"/>
      <c r="D85" s="87"/>
      <c r="K85" s="26"/>
      <c r="L85" s="26"/>
      <c r="M85" s="14"/>
      <c r="N85" s="34"/>
      <c r="O85" s="26"/>
    </row>
    <row r="86" spans="1:16" x14ac:dyDescent="0.7">
      <c r="A86" s="88"/>
      <c r="B86" s="86"/>
      <c r="C86" s="86"/>
      <c r="D86" s="87"/>
      <c r="K86" s="26"/>
      <c r="L86" s="26"/>
      <c r="M86" s="14"/>
      <c r="N86" s="34"/>
      <c r="O86" s="26"/>
    </row>
    <row r="87" spans="1:16" ht="48" x14ac:dyDescent="0.8">
      <c r="A87" s="90" t="s">
        <v>97</v>
      </c>
      <c r="B87" s="90"/>
      <c r="C87" s="90"/>
      <c r="D87" s="90"/>
      <c r="K87" s="26"/>
      <c r="L87" s="26"/>
      <c r="M87" s="14"/>
      <c r="N87" s="34"/>
      <c r="O87" s="26"/>
    </row>
    <row r="88" spans="1:16" x14ac:dyDescent="0.7">
      <c r="A88" s="95"/>
      <c r="B88" s="95"/>
      <c r="C88" s="95"/>
      <c r="D88" s="95"/>
      <c r="K88" s="26"/>
      <c r="L88" s="26"/>
      <c r="M88" s="14"/>
      <c r="N88" s="34"/>
      <c r="O88" s="26"/>
    </row>
    <row r="89" spans="1:16" ht="121.5" customHeight="1" x14ac:dyDescent="0.7">
      <c r="A89" s="95" t="s">
        <v>98</v>
      </c>
      <c r="B89" s="95"/>
      <c r="C89" s="95"/>
      <c r="D89" s="95"/>
      <c r="K89" s="26"/>
      <c r="L89" s="26"/>
      <c r="M89" s="14"/>
      <c r="N89" s="34"/>
      <c r="O89" s="26"/>
    </row>
    <row r="90" spans="1:16" ht="121.5" customHeight="1" x14ac:dyDescent="0.7">
      <c r="A90" s="89"/>
      <c r="B90" s="89"/>
      <c r="C90" s="89"/>
      <c r="D90" s="89"/>
      <c r="K90" s="26"/>
      <c r="L90" s="26"/>
      <c r="M90" s="14"/>
      <c r="N90" s="34"/>
      <c r="O90" s="26"/>
    </row>
    <row r="91" spans="1:16" ht="121.5" customHeight="1" x14ac:dyDescent="0.7">
      <c r="A91" s="89"/>
      <c r="B91" s="89"/>
      <c r="C91" s="89"/>
      <c r="D91" s="89"/>
      <c r="K91" s="26"/>
      <c r="L91" s="26"/>
      <c r="M91" s="14"/>
      <c r="N91" s="34"/>
      <c r="O91" s="26"/>
    </row>
    <row r="92" spans="1:16" ht="121.5" customHeight="1" x14ac:dyDescent="0.7">
      <c r="A92" s="89"/>
      <c r="B92" s="89"/>
      <c r="C92" s="89"/>
      <c r="D92" s="89"/>
      <c r="K92" s="26"/>
      <c r="L92" s="26"/>
      <c r="M92" s="14"/>
      <c r="N92" s="34"/>
      <c r="O92" s="26"/>
    </row>
    <row r="93" spans="1:16" x14ac:dyDescent="0.7">
      <c r="K93" s="26"/>
      <c r="L93" s="26"/>
      <c r="M93" s="14"/>
      <c r="N93" s="34"/>
      <c r="O93" s="26"/>
    </row>
    <row r="94" spans="1:16" x14ac:dyDescent="0.7">
      <c r="A94" s="9" t="s">
        <v>90</v>
      </c>
      <c r="B94" s="9"/>
      <c r="C94" s="9"/>
      <c r="D94" s="12"/>
      <c r="K94" s="26"/>
      <c r="L94" s="26"/>
      <c r="M94" s="14"/>
      <c r="N94" s="34"/>
      <c r="O94" s="26"/>
    </row>
    <row r="95" spans="1:16" x14ac:dyDescent="0.7">
      <c r="D95" s="13"/>
      <c r="E95" s="4"/>
      <c r="K95" s="26"/>
      <c r="L95" s="26"/>
      <c r="M95" s="14"/>
      <c r="N95" s="34"/>
      <c r="O95" s="26"/>
    </row>
    <row r="96" spans="1:16" x14ac:dyDescent="0.7">
      <c r="A96" s="94" t="s">
        <v>99</v>
      </c>
      <c r="B96" s="94"/>
      <c r="C96" s="94"/>
      <c r="D96" s="94"/>
      <c r="E96" s="94"/>
      <c r="F96" s="77"/>
      <c r="K96" s="26"/>
      <c r="L96" s="26"/>
      <c r="M96" s="14"/>
      <c r="N96" s="34"/>
      <c r="O96" s="26"/>
    </row>
    <row r="97" spans="1:15" x14ac:dyDescent="0.7">
      <c r="A97" s="94" t="s">
        <v>100</v>
      </c>
      <c r="B97" s="94"/>
      <c r="C97" s="94"/>
      <c r="D97" s="94"/>
      <c r="E97" s="94"/>
      <c r="F97" s="77"/>
      <c r="K97" s="26"/>
      <c r="L97" s="26"/>
      <c r="M97" s="14"/>
      <c r="N97" s="34"/>
      <c r="O97" s="26"/>
    </row>
    <row r="98" spans="1:15" x14ac:dyDescent="0.7">
      <c r="K98" s="26"/>
      <c r="L98" s="26"/>
      <c r="M98" s="14"/>
      <c r="N98" s="34"/>
      <c r="O98" s="26"/>
    </row>
    <row r="99" spans="1:15" x14ac:dyDescent="0.7">
      <c r="K99" s="26"/>
      <c r="L99" s="26"/>
      <c r="M99" s="14"/>
      <c r="N99" s="34"/>
      <c r="O99" s="26"/>
    </row>
    <row r="109" spans="1:15" x14ac:dyDescent="0.7">
      <c r="D109" s="13" t="s">
        <v>90</v>
      </c>
      <c r="E109" s="4"/>
      <c r="J109" s="36"/>
    </row>
    <row r="110" spans="1:15" x14ac:dyDescent="0.7">
      <c r="D110" s="13"/>
      <c r="E110" s="4"/>
      <c r="J110" s="36"/>
    </row>
    <row r="111" spans="1:15" x14ac:dyDescent="0.7">
      <c r="D111" s="13" t="s">
        <v>93</v>
      </c>
      <c r="E111" s="4"/>
    </row>
    <row r="112" spans="1:15" x14ac:dyDescent="0.7">
      <c r="D112" s="13" t="s">
        <v>91</v>
      </c>
      <c r="E112" s="4"/>
    </row>
    <row r="114" spans="1:14" x14ac:dyDescent="0.7">
      <c r="J114" s="36">
        <f>D82-81234027.92</f>
        <v>-64839660.260000005</v>
      </c>
    </row>
    <row r="115" spans="1:14" x14ac:dyDescent="0.7">
      <c r="D115" s="14">
        <f>D82-158182464.6</f>
        <v>-141788096.94</v>
      </c>
      <c r="E115" s="2">
        <f>D82-158036473.82</f>
        <v>-141642106.16</v>
      </c>
      <c r="N115" s="82">
        <f>N82-17012173.68</f>
        <v>-17012173.68</v>
      </c>
    </row>
    <row r="116" spans="1:14" x14ac:dyDescent="0.7">
      <c r="A116" s="83"/>
      <c r="B116" s="83"/>
      <c r="C116" s="83"/>
    </row>
    <row r="117" spans="1:14" x14ac:dyDescent="0.7">
      <c r="D117" s="14">
        <f>D82-175255388.5</f>
        <v>-158861020.84</v>
      </c>
      <c r="G117" s="2">
        <f>D82-175255388.5</f>
        <v>-158861020.84</v>
      </c>
    </row>
    <row r="119" spans="1:14" x14ac:dyDescent="0.7">
      <c r="D119" s="14">
        <f>D82-205409195.41</f>
        <v>-189014827.75</v>
      </c>
    </row>
    <row r="120" spans="1:14" x14ac:dyDescent="0.7">
      <c r="H120" s="2">
        <f>D82-175255388.5</f>
        <v>-158861020.84</v>
      </c>
    </row>
    <row r="122" spans="1:14" x14ac:dyDescent="0.7">
      <c r="E122" s="36">
        <f>122442431.78-D82</f>
        <v>106048064.12</v>
      </c>
    </row>
  </sheetData>
  <mergeCells count="4">
    <mergeCell ref="A96:E96"/>
    <mergeCell ref="A97:E97"/>
    <mergeCell ref="A88:D88"/>
    <mergeCell ref="A89:D89"/>
  </mergeCells>
  <pageMargins left="0.8" right="0" top="1.3523622049999999" bottom="0.55118110236220497" header="0.31496062992126" footer="0.31496062992126"/>
  <pageSetup scale="24" orientation="portrait" r:id="rId1"/>
  <headerFooter>
    <oddHeader>&amp;C&amp;"-,Negrita"&amp;48
INSTITUTO DE DESARROLLO Y CREDITO COOPERATIVO(IDECOOP)
DIRECCION FINANCIERA
EJECUCION PRESUPUESTARIA 2022</oddHeader>
    <oddFooter>&amp;L&amp;8&amp;F&amp;C&amp;8Pág. &amp;P de &amp;N&amp;R&amp;8&amp;D-&amp;T</oddFooter>
  </headerFooter>
  <rowBreaks count="2" manualBreakCount="2">
    <brk id="38" max="4" man="1"/>
    <brk id="61" max="4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Ejec. Presup. Acumulada 2022</vt:lpstr>
      <vt:lpstr>'Ejec. Presup. Acumulada 2022'!Área_de_impresión</vt:lpstr>
      <vt:lpstr>'Ejec. Presup. Acumulada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Carlos Morel Medina</dc:creator>
  <cp:lastModifiedBy>ElibrazO</cp:lastModifiedBy>
  <cp:lastPrinted>2022-02-07T14:04:51Z</cp:lastPrinted>
  <dcterms:created xsi:type="dcterms:W3CDTF">2017-12-09T22:11:36Z</dcterms:created>
  <dcterms:modified xsi:type="dcterms:W3CDTF">2022-02-09T14:05:44Z</dcterms:modified>
</cp:coreProperties>
</file>