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3" l="1"/>
  <c r="D34" i="3"/>
  <c r="D19" i="3" l="1"/>
  <c r="D90" i="3"/>
  <c r="D67" i="3"/>
  <c r="D104" i="3" s="1"/>
  <c r="E112" i="3" s="1"/>
  <c r="E104" i="3" l="1"/>
  <c r="E19" i="3"/>
  <c r="C67" i="3"/>
  <c r="C44" i="3" l="1"/>
  <c r="C19" i="3" l="1"/>
  <c r="F19" i="3" l="1"/>
  <c r="C90" i="3"/>
  <c r="C34" i="3" l="1"/>
  <c r="E34" i="3" l="1"/>
  <c r="C104" i="3"/>
  <c r="C106" i="3"/>
  <c r="C108" i="3" s="1"/>
</calcChain>
</file>

<file path=xl/sharedStrings.xml><?xml version="1.0" encoding="utf-8"?>
<sst xmlns="http://schemas.openxmlformats.org/spreadsheetml/2006/main" count="102" uniqueCount="101">
  <si>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</si>
  <si>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</si>
  <si>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</si>
  <si>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</si>
  <si>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</si>
  <si>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</si>
  <si>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</si>
  <si>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</si>
  <si>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</si>
  <si>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</si>
  <si>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</si>
  <si>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</si>
  <si>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</si>
  <si>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</si>
  <si>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</si>
  <si>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</si>
  <si>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</si>
  <si>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</si>
  <si>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</si>
  <si>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</si>
  <si>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</si>
  <si>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</si>
  <si>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</si>
  <si>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</si>
  <si>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</si>
  <si>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</si>
  <si>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</si>
  <si>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</si>
  <si>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</si>
  <si>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</si>
  <si>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</si>
  <si>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</si>
  <si>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</si>
  <si>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</si>
  <si>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</si>
  <si>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</si>
  <si>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</si>
  <si>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</si>
  <si>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</si>
  <si>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</si>
  <si>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</si>
  <si>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</si>
  <si>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</si>
  <si>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</si>
  <si>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</si>
  <si>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</si>
  <si>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</si>
  <si>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</si>
  <si>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</si>
  <si>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</si>
  <si>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</si>
  <si>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</si>
  <si>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</si>
  <si>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</si>
  <si>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</si>
  <si>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</si>
  <si>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</si>
  <si>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</si>
  <si>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</si>
  <si>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</si>
  <si>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</si>
  <si>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</si>
  <si>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</si>
  <si>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</si>
  <si>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</si>
  <si>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</si>
  <si>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</si>
  <si>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</si>
  <si>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</si>
  <si>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</si>
  <si>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</si>
  <si>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 xml:space="preserve">2.2.5 ALQUILERES DE EQUIPOS DE OFICINAS Y MUEBLES </t>
  </si>
  <si>
    <t>2.2.8- SERVICIOS DE CAPACITACION</t>
  </si>
  <si>
    <t>2.2.9- OTRAS CONTRATACIONES DE SERVICIOS (ALIMENTOS Y BEBIDAS)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</si>
  <si>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</si>
  <si>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</si>
  <si>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</si>
  <si>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</si>
  <si>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</si>
  <si>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</si>
  <si>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</si>
  <si>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</si>
  <si>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</si>
  <si>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</si>
  <si>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</si>
  <si>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2.2.5- ALQUILER DE E1UIPO DE OFICINA Y MUEBLES</t>
  </si>
  <si>
    <t>Lic. Maria del Carmen Rojas Reyes</t>
  </si>
  <si>
    <t>DIRECTORA FINANCIERA</t>
  </si>
  <si>
    <t>2.2.5- OTROS ALQUILERES Y ARRENDAMIENTOS POR DERECHOS DE USOS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</si>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</sst>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b/>
      <u/>
      <sz val="26"/>
      <color theme="1"/>
      <name val="Arial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0" fontId="24" fillId="2" borderId="0" xfId="0" applyFont="1" applyFill="1" applyAlignment="1">
      <alignment horizontal="center" wrapText="1"/>
    </xf>
    <xf numFmtId="17" fontId="23" fillId="2" borderId="0" xfId="0" applyNumberFormat="1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43" fontId="29" fillId="0" borderId="0" xfId="1" applyFont="1"/>
    <xf numFmtId="4" fontId="29" fillId="0" borderId="0" xfId="0" applyNumberFormat="1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7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9" fillId="0" borderId="0" xfId="0" applyNumberFormat="1" applyFont="1"/>
    <xf numFmtId="43" fontId="24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3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1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2752510</xdr:colOff>
      <xdr:row>0</xdr:row>
      <xdr:rowOff>118089</xdr:rowOff>
    </xdr:from>
    <xdr:to>
      <xdr:col>1</xdr:col>
      <xdr:colOff>8489176</xdr:colOff>
      <xdr:row>6</xdr:row>
      <xdr:rowOff>284776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385" y="118089"/>
          <a:ext cx="5736666" cy="278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7"/>
  <sheetViews>
    <sheetView tabSelected="1" view="pageBreakPreview" topLeftCell="A7" zoomScale="48" zoomScaleNormal="44" zoomScaleSheetLayoutView="48" workbookViewId="0">
      <selection activeCell="A8" sqref="A8:C9"/>
    </sheetView>
  </sheetViews>
  <sheetFormatPr baseColWidth="10" defaultColWidth="11" defaultRowHeight="34.5" x14ac:dyDescent="0.45"/>
  <cols>
    <col min="1" max="1" width="24.85546875" style="1" customWidth="1"/>
    <col min="2" max="2" width="134.28515625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7" t="s">
        <v>0</v>
      </c>
      <c r="B8" s="57"/>
      <c r="C8" s="57"/>
      <c r="D8" s="25"/>
      <c r="E8" s="23"/>
    </row>
    <row r="9" spans="1:6" ht="44.25" customHeight="1" x14ac:dyDescent="0.7">
      <c r="A9" s="57" t="s">
        <v>1</v>
      </c>
      <c r="B9" s="57"/>
      <c r="C9" s="57"/>
      <c r="D9" s="25"/>
      <c r="E9" s="23"/>
    </row>
    <row r="10" spans="1:6" ht="60" x14ac:dyDescent="0.8">
      <c r="A10" s="57"/>
      <c r="B10" s="57"/>
      <c r="C10" s="57"/>
      <c r="D10" s="1"/>
      <c r="E10" s="11"/>
    </row>
    <row r="11" spans="1:6" ht="44.25" customHeight="1" x14ac:dyDescent="0.7">
      <c r="A11" s="57" t="s">
        <v>2</v>
      </c>
      <c r="B11" s="57"/>
      <c r="C11" s="57"/>
      <c r="D11" s="25"/>
      <c r="E11" s="23"/>
    </row>
    <row r="12" spans="1:6" ht="58.5" x14ac:dyDescent="0.7">
      <c r="A12" s="57">
        <v>2023</v>
      </c>
      <c r="B12" s="57"/>
      <c r="C12" s="57"/>
      <c r="D12" s="25"/>
      <c r="E12" s="23"/>
    </row>
    <row r="13" spans="1:6" ht="44.25" customHeight="1" x14ac:dyDescent="0.7">
      <c r="A13" s="58" t="s">
        <v>3</v>
      </c>
      <c r="B13" s="58"/>
      <c r="C13" s="58"/>
      <c r="D13" s="25"/>
      <c r="E13" s="23"/>
    </row>
    <row r="14" spans="1:6" ht="44.25" customHeight="1" x14ac:dyDescent="0.7">
      <c r="A14" s="58" t="s">
        <v>81</v>
      </c>
      <c r="B14" s="58"/>
      <c r="C14" s="58"/>
      <c r="D14" s="25"/>
      <c r="E14" s="23"/>
    </row>
    <row r="15" spans="1:6" s="2" customFormat="1" ht="81.75" customHeight="1" x14ac:dyDescent="0.6">
      <c r="A15" s="61"/>
      <c r="B15" s="62" t="s">
        <v>4</v>
      </c>
      <c r="C15" s="49" t="s">
        <v>82</v>
      </c>
      <c r="D15" s="49" t="s">
        <v>83</v>
      </c>
      <c r="E15" s="20"/>
      <c r="F15" s="18"/>
    </row>
    <row r="16" spans="1:6" ht="54.95" customHeight="1" x14ac:dyDescent="0.45">
      <c r="A16" s="61"/>
      <c r="B16" s="62"/>
      <c r="C16" s="49"/>
      <c r="D16" s="49"/>
      <c r="E16" s="20"/>
    </row>
    <row r="17" spans="1:7" s="3" customFormat="1" ht="54.95" customHeight="1" x14ac:dyDescent="0.5">
      <c r="A17" s="59" t="s">
        <v>5</v>
      </c>
      <c r="B17" s="59"/>
      <c r="C17" s="60"/>
      <c r="D17" s="33"/>
      <c r="E17" s="10"/>
      <c r="F17" s="18"/>
    </row>
    <row r="18" spans="1:7" ht="90" x14ac:dyDescent="1.1499999999999999">
      <c r="A18" s="53" t="s">
        <v>6</v>
      </c>
      <c r="B18" s="53"/>
      <c r="C18" s="53"/>
      <c r="D18" s="33"/>
      <c r="E18" s="26"/>
    </row>
    <row r="19" spans="1:7" s="4" customFormat="1" ht="35.25" x14ac:dyDescent="0.45">
      <c r="A19" s="53" t="s">
        <v>7</v>
      </c>
      <c r="B19" s="53"/>
      <c r="C19" s="14">
        <f>SUM(C20:C32)</f>
        <v>230366928</v>
      </c>
      <c r="D19" s="14">
        <f>SUM(D20:D32)</f>
        <v>1491646</v>
      </c>
      <c r="E19" s="15">
        <f>D19-1491646</f>
        <v>0</v>
      </c>
      <c r="F19" s="19">
        <f>230366928-E19</f>
        <v>230366928</v>
      </c>
    </row>
    <row r="20" spans="1:7" s="4" customFormat="1" x14ac:dyDescent="0.45">
      <c r="A20" s="12"/>
      <c r="B20" s="12" t="s">
        <v>8</v>
      </c>
      <c r="C20" s="34">
        <v>95400000</v>
      </c>
      <c r="D20" s="21">
        <v>5064240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5">
        <v>64167600</v>
      </c>
      <c r="D21" s="21">
        <v>-267600</v>
      </c>
      <c r="E21" s="21"/>
      <c r="F21" s="19"/>
    </row>
    <row r="22" spans="1:7" s="4" customFormat="1" x14ac:dyDescent="0.45">
      <c r="A22" s="12"/>
      <c r="B22" s="12" t="s">
        <v>64</v>
      </c>
      <c r="C22" s="34">
        <v>840000</v>
      </c>
      <c r="D22" s="21">
        <v>360000</v>
      </c>
      <c r="E22" s="21"/>
      <c r="F22" s="19"/>
    </row>
    <row r="23" spans="1:7" s="4" customFormat="1" ht="69" x14ac:dyDescent="0.45">
      <c r="A23" s="12"/>
      <c r="B23" s="12" t="s">
        <v>9</v>
      </c>
      <c r="C23" s="34">
        <v>2904000</v>
      </c>
      <c r="D23" s="21">
        <v>-854000</v>
      </c>
      <c r="E23" s="21"/>
      <c r="F23" s="19"/>
    </row>
    <row r="24" spans="1:7" s="4" customFormat="1" x14ac:dyDescent="0.45">
      <c r="A24" s="12"/>
      <c r="B24" s="12" t="s">
        <v>10</v>
      </c>
      <c r="C24" s="34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4">
        <v>3000000</v>
      </c>
      <c r="D25" s="21">
        <v>-1300000</v>
      </c>
      <c r="E25" s="21"/>
      <c r="F25" s="19"/>
    </row>
    <row r="26" spans="1:7" s="4" customFormat="1" ht="69" x14ac:dyDescent="0.45">
      <c r="A26" s="12"/>
      <c r="B26" s="12" t="s">
        <v>12</v>
      </c>
      <c r="C26" s="34">
        <v>2500000</v>
      </c>
      <c r="D26" s="21">
        <v>-1000000</v>
      </c>
      <c r="E26" s="21"/>
      <c r="F26" s="19"/>
    </row>
    <row r="27" spans="1:7" s="4" customFormat="1" x14ac:dyDescent="0.45">
      <c r="A27" s="12"/>
      <c r="B27" s="12" t="s">
        <v>68</v>
      </c>
      <c r="C27" s="34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4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4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4">
        <v>11609280</v>
      </c>
      <c r="D30" s="21">
        <v>184800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4">
        <v>11651868</v>
      </c>
      <c r="D31" s="21">
        <v>134200</v>
      </c>
      <c r="E31" s="21"/>
      <c r="F31" s="19"/>
    </row>
    <row r="32" spans="1:7" s="4" customFormat="1" ht="69" x14ac:dyDescent="0.45">
      <c r="A32" s="12"/>
      <c r="B32" s="12" t="s">
        <v>67</v>
      </c>
      <c r="C32" s="34">
        <v>1853892</v>
      </c>
      <c r="D32" s="21">
        <v>160000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3" t="s">
        <v>14</v>
      </c>
      <c r="B34" s="53"/>
      <c r="C34" s="14">
        <f>SUM(C35:C64)</f>
        <v>52257070</v>
      </c>
      <c r="D34" s="14">
        <f>SUM(D35:D65)</f>
        <v>16530199.67</v>
      </c>
      <c r="E34" s="15">
        <f>52257070-C34</f>
        <v>0</v>
      </c>
      <c r="F34" s="19"/>
    </row>
    <row r="35" spans="1:7" s="4" customFormat="1" ht="45" x14ac:dyDescent="0.6">
      <c r="A35" s="12"/>
      <c r="B35" s="12" t="s">
        <v>15</v>
      </c>
      <c r="C35" s="34">
        <v>3600000</v>
      </c>
      <c r="D35" s="21">
        <v>-700000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4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4">
        <v>6600000</v>
      </c>
      <c r="D37" s="21">
        <v>-643000</v>
      </c>
      <c r="E37" s="21"/>
      <c r="F37" s="19"/>
    </row>
    <row r="38" spans="1:7" s="4" customFormat="1" x14ac:dyDescent="0.45">
      <c r="A38" s="12"/>
      <c r="B38" s="12" t="s">
        <v>17</v>
      </c>
      <c r="C38" s="34">
        <v>150672</v>
      </c>
      <c r="D38" s="21">
        <v>200000</v>
      </c>
      <c r="E38" s="21"/>
      <c r="F38" s="19"/>
    </row>
    <row r="39" spans="1:7" s="4" customFormat="1" x14ac:dyDescent="0.45">
      <c r="A39" s="12"/>
      <c r="B39" s="12" t="s">
        <v>18</v>
      </c>
      <c r="C39" s="34">
        <v>287724</v>
      </c>
      <c r="D39" s="21">
        <v>100000</v>
      </c>
      <c r="E39" s="21"/>
      <c r="F39" s="19"/>
    </row>
    <row r="40" spans="1:7" s="4" customFormat="1" x14ac:dyDescent="0.45">
      <c r="A40" s="12"/>
      <c r="B40" s="12" t="s">
        <v>19</v>
      </c>
      <c r="C40" s="34">
        <v>400000</v>
      </c>
      <c r="D40" s="21">
        <v>600000</v>
      </c>
      <c r="E40" s="21"/>
      <c r="F40" s="19"/>
    </row>
    <row r="41" spans="1:7" s="4" customFormat="1" x14ac:dyDescent="0.45">
      <c r="A41" s="12"/>
      <c r="B41" s="12" t="s">
        <v>55</v>
      </c>
      <c r="C41" s="34">
        <v>8662246</v>
      </c>
      <c r="D41" s="21">
        <v>-3185000</v>
      </c>
      <c r="E41" s="21"/>
      <c r="F41" s="19"/>
    </row>
    <row r="42" spans="1:7" s="4" customFormat="1" x14ac:dyDescent="0.45">
      <c r="A42" s="12"/>
      <c r="B42" s="12" t="s">
        <v>20</v>
      </c>
      <c r="C42" s="34"/>
      <c r="D42" s="21">
        <v>100000</v>
      </c>
      <c r="E42" s="21"/>
      <c r="F42" s="19"/>
    </row>
    <row r="43" spans="1:7" s="4" customFormat="1" x14ac:dyDescent="0.45">
      <c r="A43" s="12"/>
      <c r="B43" s="12" t="s">
        <v>21</v>
      </c>
      <c r="C43" s="34">
        <v>5491000</v>
      </c>
      <c r="D43" s="21">
        <v>-2914000</v>
      </c>
      <c r="E43" s="21"/>
      <c r="F43" s="19"/>
    </row>
    <row r="44" spans="1:7" s="4" customFormat="1" x14ac:dyDescent="0.45">
      <c r="A44" s="12"/>
      <c r="B44" s="12" t="s">
        <v>63</v>
      </c>
      <c r="C44" s="35">
        <f>'[1]DIR ADM Y FIN'!$J$28*2</f>
        <v>150000</v>
      </c>
      <c r="D44" s="21"/>
      <c r="E44" s="15"/>
      <c r="F44" s="19"/>
    </row>
    <row r="45" spans="1:7" s="4" customFormat="1" x14ac:dyDescent="0.45">
      <c r="A45" s="12"/>
      <c r="B45" s="12" t="s">
        <v>51</v>
      </c>
      <c r="C45" s="35">
        <v>4291468</v>
      </c>
      <c r="D45" s="21">
        <v>280000</v>
      </c>
      <c r="E45" s="15"/>
      <c r="F45" s="19"/>
    </row>
    <row r="46" spans="1:7" s="4" customFormat="1" ht="69" x14ac:dyDescent="0.45">
      <c r="A46" s="12"/>
      <c r="B46" s="12" t="s">
        <v>85</v>
      </c>
      <c r="C46" s="35">
        <v>50000</v>
      </c>
      <c r="D46" s="21"/>
      <c r="E46" s="15"/>
      <c r="F46" s="19"/>
    </row>
    <row r="47" spans="1:7" s="4" customFormat="1" ht="49.5" customHeight="1" x14ac:dyDescent="0.45">
      <c r="A47" s="12"/>
      <c r="B47" s="12" t="s">
        <v>22</v>
      </c>
      <c r="C47" s="35">
        <v>21240</v>
      </c>
      <c r="D47" s="21">
        <v>45340</v>
      </c>
      <c r="E47" s="21"/>
      <c r="F47" s="19"/>
    </row>
    <row r="48" spans="1:7" s="4" customFormat="1" ht="75.75" customHeight="1" x14ac:dyDescent="0.45">
      <c r="A48" s="12"/>
      <c r="B48" s="12" t="s">
        <v>88</v>
      </c>
      <c r="C48" s="35"/>
      <c r="D48" s="21">
        <v>300000</v>
      </c>
      <c r="E48" s="21"/>
      <c r="F48" s="19"/>
    </row>
    <row r="49" spans="1:6" s="4" customFormat="1" ht="81.75" customHeight="1" x14ac:dyDescent="0.45">
      <c r="A49" s="12"/>
      <c r="B49" s="12" t="s">
        <v>71</v>
      </c>
      <c r="C49" s="35"/>
      <c r="D49" s="21">
        <v>0</v>
      </c>
      <c r="E49" s="21"/>
      <c r="F49" s="19"/>
    </row>
    <row r="50" spans="1:6" s="4" customFormat="1" x14ac:dyDescent="0.45">
      <c r="A50" s="12"/>
      <c r="B50" s="12" t="s">
        <v>23</v>
      </c>
      <c r="C50" s="34">
        <v>291740</v>
      </c>
      <c r="D50" s="21">
        <v>100000</v>
      </c>
      <c r="E50" s="21"/>
      <c r="F50" s="19"/>
    </row>
    <row r="51" spans="1:6" s="4" customFormat="1" x14ac:dyDescent="0.45">
      <c r="A51" s="12"/>
      <c r="B51" s="12" t="s">
        <v>24</v>
      </c>
      <c r="C51" s="34">
        <v>395638</v>
      </c>
      <c r="D51" s="21"/>
      <c r="E51" s="21"/>
      <c r="F51" s="19"/>
    </row>
    <row r="52" spans="1:6" s="4" customFormat="1" x14ac:dyDescent="0.45">
      <c r="A52" s="12"/>
      <c r="B52" s="12" t="s">
        <v>25</v>
      </c>
      <c r="C52" s="34">
        <v>1330000</v>
      </c>
      <c r="D52" s="21">
        <v>184000</v>
      </c>
      <c r="E52" s="21"/>
      <c r="F52" s="19"/>
    </row>
    <row r="53" spans="1:6" s="4" customFormat="1" ht="103.5" x14ac:dyDescent="0.45">
      <c r="A53" s="12"/>
      <c r="B53" s="12" t="s">
        <v>26</v>
      </c>
      <c r="C53" s="35">
        <v>2900000</v>
      </c>
      <c r="D53" s="21">
        <v>8111230.8700000001</v>
      </c>
      <c r="E53" s="21"/>
      <c r="F53" s="19"/>
    </row>
    <row r="54" spans="1:6" s="4" customFormat="1" ht="114" customHeight="1" x14ac:dyDescent="0.45">
      <c r="A54" s="12"/>
      <c r="B54" s="12" t="s">
        <v>27</v>
      </c>
      <c r="C54" s="35">
        <v>1283170</v>
      </c>
      <c r="D54" s="21">
        <v>1684432.3</v>
      </c>
      <c r="E54" s="21"/>
      <c r="F54" s="19"/>
    </row>
    <row r="55" spans="1:6" s="4" customFormat="1" ht="111" customHeight="1" x14ac:dyDescent="0.45">
      <c r="A55" s="12"/>
      <c r="B55" s="12" t="s">
        <v>28</v>
      </c>
      <c r="C55" s="35">
        <v>1288204</v>
      </c>
      <c r="D55" s="21">
        <v>1500000</v>
      </c>
      <c r="E55" s="21"/>
      <c r="F55" s="19"/>
    </row>
    <row r="56" spans="1:6" s="4" customFormat="1" x14ac:dyDescent="0.45">
      <c r="A56" s="12"/>
      <c r="B56" s="12" t="s">
        <v>29</v>
      </c>
      <c r="C56" s="34">
        <v>81000</v>
      </c>
      <c r="D56" s="21">
        <v>-31000</v>
      </c>
      <c r="E56" s="21"/>
      <c r="F56" s="19"/>
    </row>
    <row r="57" spans="1:6" s="4" customFormat="1" x14ac:dyDescent="0.45">
      <c r="A57" s="12"/>
      <c r="B57" s="12" t="s">
        <v>30</v>
      </c>
      <c r="C57" s="34">
        <v>0</v>
      </c>
      <c r="D57" s="21">
        <v>10000</v>
      </c>
      <c r="E57" s="21"/>
      <c r="F57" s="19"/>
    </row>
    <row r="58" spans="1:6" s="4" customFormat="1" x14ac:dyDescent="0.45">
      <c r="A58" s="12"/>
      <c r="B58" s="12" t="s">
        <v>31</v>
      </c>
      <c r="C58" s="35">
        <v>559680</v>
      </c>
      <c r="D58" s="21">
        <v>-309680</v>
      </c>
      <c r="E58" s="21"/>
      <c r="F58" s="19"/>
    </row>
    <row r="59" spans="1:6" s="4" customFormat="1" x14ac:dyDescent="0.45">
      <c r="A59" s="12"/>
      <c r="B59" s="12" t="s">
        <v>32</v>
      </c>
      <c r="C59" s="34">
        <v>0</v>
      </c>
      <c r="D59" s="21">
        <v>3700000</v>
      </c>
      <c r="E59" s="21"/>
      <c r="F59" s="19"/>
    </row>
    <row r="60" spans="1:6" s="4" customFormat="1" x14ac:dyDescent="0.45">
      <c r="A60" s="12"/>
      <c r="B60" s="12" t="s">
        <v>72</v>
      </c>
      <c r="C60" s="34">
        <v>50000</v>
      </c>
      <c r="D60" s="21">
        <v>600000</v>
      </c>
      <c r="E60" s="21"/>
      <c r="F60" s="19"/>
    </row>
    <row r="61" spans="1:6" s="4" customFormat="1" x14ac:dyDescent="0.45">
      <c r="A61" s="12"/>
      <c r="B61" s="36" t="s">
        <v>33</v>
      </c>
      <c r="C61" s="34">
        <v>2500000</v>
      </c>
      <c r="D61" s="21">
        <v>1143000</v>
      </c>
      <c r="E61" s="21"/>
      <c r="F61" s="19"/>
    </row>
    <row r="62" spans="1:6" s="4" customFormat="1" x14ac:dyDescent="0.45">
      <c r="A62" s="12"/>
      <c r="B62" s="12" t="s">
        <v>34</v>
      </c>
      <c r="C62" s="34">
        <v>225123</v>
      </c>
      <c r="D62" s="21">
        <v>74876.5</v>
      </c>
      <c r="E62" s="21"/>
      <c r="F62" s="19"/>
    </row>
    <row r="63" spans="1:6" s="4" customFormat="1" ht="69" x14ac:dyDescent="0.45">
      <c r="A63" s="12"/>
      <c r="B63" s="12" t="s">
        <v>89</v>
      </c>
      <c r="C63" s="34"/>
      <c r="D63" s="21">
        <v>2160000</v>
      </c>
      <c r="E63" s="21"/>
      <c r="F63" s="19"/>
    </row>
    <row r="64" spans="1:6" s="4" customFormat="1" ht="69" x14ac:dyDescent="0.45">
      <c r="A64" s="12"/>
      <c r="B64" s="12" t="s">
        <v>73</v>
      </c>
      <c r="C64" s="34">
        <v>8648165</v>
      </c>
      <c r="D64" s="21">
        <v>3820000</v>
      </c>
      <c r="E64" s="21"/>
      <c r="F64" s="19"/>
    </row>
    <row r="65" spans="1:6" s="4" customFormat="1" x14ac:dyDescent="0.45">
      <c r="A65" s="12"/>
      <c r="B65" s="12" t="s">
        <v>90</v>
      </c>
      <c r="C65" s="34"/>
      <c r="D65" s="21">
        <v>300000</v>
      </c>
      <c r="E65" s="21"/>
      <c r="F65" s="19"/>
    </row>
    <row r="66" spans="1:6" s="4" customFormat="1" x14ac:dyDescent="0.45">
      <c r="A66" s="12"/>
      <c r="B66" s="12"/>
      <c r="C66" s="34"/>
      <c r="D66" s="15"/>
      <c r="E66" s="15"/>
      <c r="F66" s="19"/>
    </row>
    <row r="67" spans="1:6" s="4" customFormat="1" ht="35.25" x14ac:dyDescent="0.45">
      <c r="A67" s="53" t="s">
        <v>35</v>
      </c>
      <c r="B67" s="53"/>
      <c r="C67" s="14">
        <f>SUM(C68:C88)</f>
        <v>21455788</v>
      </c>
      <c r="D67" s="14">
        <f>SUM(D68:D88)</f>
        <v>-2893189.86</v>
      </c>
      <c r="E67" s="15"/>
      <c r="F67" s="19"/>
    </row>
    <row r="68" spans="1:6" s="4" customFormat="1" ht="69" x14ac:dyDescent="0.45">
      <c r="A68" s="12"/>
      <c r="B68" s="12" t="s">
        <v>36</v>
      </c>
      <c r="C68" s="35">
        <v>900000</v>
      </c>
      <c r="D68" s="21">
        <v>-100000</v>
      </c>
      <c r="E68" s="22"/>
      <c r="F68" s="19"/>
    </row>
    <row r="69" spans="1:6" s="4" customFormat="1" x14ac:dyDescent="0.45">
      <c r="A69" s="12"/>
      <c r="B69" s="12" t="s">
        <v>74</v>
      </c>
      <c r="C69" s="35">
        <v>0</v>
      </c>
      <c r="D69" s="21">
        <v>300000</v>
      </c>
      <c r="E69" s="22"/>
      <c r="F69" s="19"/>
    </row>
    <row r="70" spans="1:6" s="4" customFormat="1" x14ac:dyDescent="0.45">
      <c r="A70" s="12"/>
      <c r="B70" s="12" t="s">
        <v>75</v>
      </c>
      <c r="C70" s="35">
        <v>0</v>
      </c>
      <c r="D70" s="21">
        <v>20000</v>
      </c>
      <c r="E70" s="22"/>
      <c r="F70" s="19"/>
    </row>
    <row r="71" spans="1:6" s="4" customFormat="1" x14ac:dyDescent="0.45">
      <c r="A71" s="12"/>
      <c r="B71" s="12" t="s">
        <v>100</v>
      </c>
      <c r="C71" s="35">
        <v>0</v>
      </c>
      <c r="D71" s="21">
        <v>600000</v>
      </c>
      <c r="E71" s="22"/>
      <c r="F71" s="19"/>
    </row>
    <row r="72" spans="1:6" s="4" customFormat="1" x14ac:dyDescent="0.45">
      <c r="A72" s="12"/>
      <c r="B72" s="12" t="s">
        <v>58</v>
      </c>
      <c r="C72" s="35">
        <v>2010000</v>
      </c>
      <c r="D72" s="21">
        <v>-1010000</v>
      </c>
      <c r="E72" s="21"/>
      <c r="F72" s="19"/>
    </row>
    <row r="73" spans="1:6" s="4" customFormat="1" x14ac:dyDescent="0.45">
      <c r="A73" s="12"/>
      <c r="B73" s="12" t="s">
        <v>57</v>
      </c>
      <c r="C73" s="34">
        <v>0</v>
      </c>
      <c r="D73" s="37">
        <v>345234</v>
      </c>
      <c r="E73" s="21"/>
      <c r="F73" s="19"/>
    </row>
    <row r="74" spans="1:6" s="4" customFormat="1" x14ac:dyDescent="0.45">
      <c r="A74" s="12"/>
      <c r="B74" s="12" t="s">
        <v>37</v>
      </c>
      <c r="C74" s="34">
        <v>1236900</v>
      </c>
      <c r="D74" s="21">
        <v>70464.14</v>
      </c>
      <c r="E74" s="21"/>
      <c r="F74" s="19"/>
    </row>
    <row r="75" spans="1:6" s="4" customFormat="1" x14ac:dyDescent="0.45">
      <c r="A75" s="12"/>
      <c r="B75" s="12" t="s">
        <v>38</v>
      </c>
      <c r="C75" s="34">
        <v>0</v>
      </c>
      <c r="D75" s="21">
        <v>100000</v>
      </c>
      <c r="E75" s="21"/>
      <c r="F75" s="19"/>
    </row>
    <row r="76" spans="1:6" s="4" customFormat="1" x14ac:dyDescent="0.45">
      <c r="A76" s="12"/>
      <c r="B76" s="12" t="s">
        <v>59</v>
      </c>
      <c r="C76" s="34">
        <v>0</v>
      </c>
      <c r="D76" s="21">
        <v>30000</v>
      </c>
      <c r="E76" s="21"/>
      <c r="F76" s="19"/>
    </row>
    <row r="77" spans="1:6" s="4" customFormat="1" x14ac:dyDescent="0.45">
      <c r="A77" s="12"/>
      <c r="B77" s="12" t="s">
        <v>76</v>
      </c>
      <c r="C77" s="34">
        <v>0</v>
      </c>
      <c r="D77" s="21">
        <v>30000</v>
      </c>
      <c r="E77" s="21"/>
      <c r="F77" s="19"/>
    </row>
    <row r="78" spans="1:6" s="4" customFormat="1" x14ac:dyDescent="0.45">
      <c r="A78" s="12"/>
      <c r="B78" s="12" t="s">
        <v>84</v>
      </c>
      <c r="C78" s="35">
        <v>100000</v>
      </c>
      <c r="D78" s="21">
        <v>-30000</v>
      </c>
      <c r="E78" s="21"/>
      <c r="F78" s="19"/>
    </row>
    <row r="79" spans="1:6" s="4" customFormat="1" x14ac:dyDescent="0.45">
      <c r="A79" s="12"/>
      <c r="B79" s="12" t="s">
        <v>39</v>
      </c>
      <c r="C79" s="35">
        <v>14080000</v>
      </c>
      <c r="D79" s="21">
        <v>-3080000</v>
      </c>
      <c r="E79" s="21"/>
      <c r="F79" s="19"/>
    </row>
    <row r="80" spans="1:6" s="4" customFormat="1" x14ac:dyDescent="0.45">
      <c r="A80" s="12"/>
      <c r="B80" s="12" t="s">
        <v>61</v>
      </c>
      <c r="C80" s="35">
        <v>300000</v>
      </c>
      <c r="D80" s="21">
        <v>-200000</v>
      </c>
      <c r="E80" s="21"/>
      <c r="F80" s="19"/>
    </row>
    <row r="81" spans="1:6" s="4" customFormat="1" x14ac:dyDescent="0.45">
      <c r="A81" s="12"/>
      <c r="B81" s="12" t="s">
        <v>60</v>
      </c>
      <c r="C81" s="35">
        <v>0</v>
      </c>
      <c r="D81" s="21">
        <v>150000</v>
      </c>
      <c r="E81" s="21"/>
      <c r="F81" s="19"/>
    </row>
    <row r="82" spans="1:6" s="4" customFormat="1" ht="69" x14ac:dyDescent="0.45">
      <c r="A82" s="12"/>
      <c r="B82" s="12" t="s">
        <v>77</v>
      </c>
      <c r="C82" s="35">
        <v>0</v>
      </c>
      <c r="D82" s="38">
        <v>12000</v>
      </c>
      <c r="E82" s="21"/>
      <c r="F82" s="19"/>
    </row>
    <row r="83" spans="1:6" s="4" customFormat="1" x14ac:dyDescent="0.45">
      <c r="A83" s="12"/>
      <c r="B83" s="12" t="s">
        <v>40</v>
      </c>
      <c r="C83" s="35">
        <v>1440000</v>
      </c>
      <c r="D83" s="21">
        <v>-240000</v>
      </c>
      <c r="E83" s="21"/>
      <c r="F83" s="19"/>
    </row>
    <row r="84" spans="1:6" s="4" customFormat="1" ht="69" x14ac:dyDescent="0.45">
      <c r="A84" s="12"/>
      <c r="B84" s="12" t="s">
        <v>41</v>
      </c>
      <c r="C84" s="35">
        <v>1388888</v>
      </c>
      <c r="D84" s="21">
        <v>-88888</v>
      </c>
      <c r="E84" s="21"/>
      <c r="F84" s="19"/>
    </row>
    <row r="85" spans="1:6" s="4" customFormat="1" x14ac:dyDescent="0.45">
      <c r="A85" s="12"/>
      <c r="B85" s="12" t="s">
        <v>78</v>
      </c>
      <c r="C85" s="35">
        <v>0</v>
      </c>
      <c r="D85" s="38">
        <v>52000</v>
      </c>
      <c r="E85" s="21"/>
      <c r="F85" s="19"/>
    </row>
    <row r="86" spans="1:6" s="4" customFormat="1" x14ac:dyDescent="0.45">
      <c r="A86" s="12"/>
      <c r="B86" s="12" t="s">
        <v>42</v>
      </c>
      <c r="C86" s="34">
        <v>0</v>
      </c>
      <c r="D86" s="21">
        <v>100000</v>
      </c>
      <c r="E86" s="21"/>
      <c r="F86" s="19"/>
    </row>
    <row r="87" spans="1:6" s="4" customFormat="1" x14ac:dyDescent="0.45">
      <c r="A87" s="12"/>
      <c r="B87" s="12" t="s">
        <v>79</v>
      </c>
      <c r="C87" s="34">
        <v>0</v>
      </c>
      <c r="D87" s="21">
        <v>36000</v>
      </c>
      <c r="E87" s="21"/>
      <c r="F87" s="19"/>
    </row>
    <row r="88" spans="1:6" s="4" customFormat="1" x14ac:dyDescent="0.45">
      <c r="A88" s="12"/>
      <c r="B88" s="12" t="s">
        <v>80</v>
      </c>
      <c r="C88" s="34">
        <v>0</v>
      </c>
      <c r="D88" s="21">
        <v>10000</v>
      </c>
      <c r="E88" s="21"/>
      <c r="F88" s="19"/>
    </row>
    <row r="89" spans="1:6" s="4" customFormat="1" x14ac:dyDescent="0.45">
      <c r="A89" s="12"/>
      <c r="B89" s="12"/>
      <c r="C89" s="34"/>
      <c r="D89" s="15"/>
      <c r="E89" s="15"/>
      <c r="F89" s="19"/>
    </row>
    <row r="90" spans="1:6" s="4" customFormat="1" ht="35.25" x14ac:dyDescent="0.45">
      <c r="A90" s="53" t="s">
        <v>43</v>
      </c>
      <c r="B90" s="53"/>
      <c r="C90" s="14">
        <f>SUM(C91:C98)</f>
        <v>2900000</v>
      </c>
      <c r="D90" s="14">
        <f>SUM(D91:D98)</f>
        <v>10129000</v>
      </c>
      <c r="E90" s="15"/>
      <c r="F90" s="19"/>
    </row>
    <row r="91" spans="1:6" s="4" customFormat="1" x14ac:dyDescent="0.45">
      <c r="A91" s="12"/>
      <c r="B91" s="12" t="s">
        <v>44</v>
      </c>
      <c r="C91" s="35">
        <v>800000</v>
      </c>
      <c r="D91" s="21">
        <v>700000</v>
      </c>
      <c r="E91" s="21"/>
      <c r="F91" s="19"/>
    </row>
    <row r="92" spans="1:6" s="4" customFormat="1" x14ac:dyDescent="0.45">
      <c r="A92" s="12"/>
      <c r="B92" s="12" t="s">
        <v>70</v>
      </c>
      <c r="C92" s="35">
        <v>300000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45</v>
      </c>
      <c r="C93" s="35">
        <v>800000</v>
      </c>
      <c r="D93" s="21">
        <v>500000</v>
      </c>
      <c r="E93" s="21"/>
      <c r="F93" s="19"/>
    </row>
    <row r="94" spans="1:6" s="4" customFormat="1" x14ac:dyDescent="0.45">
      <c r="A94" s="12"/>
      <c r="B94" s="12" t="s">
        <v>99</v>
      </c>
      <c r="C94" s="35">
        <v>0</v>
      </c>
      <c r="D94" s="21">
        <v>50000</v>
      </c>
      <c r="E94" s="21"/>
      <c r="F94" s="19"/>
    </row>
    <row r="95" spans="1:6" s="4" customFormat="1" ht="69" x14ac:dyDescent="0.45">
      <c r="A95" s="39"/>
      <c r="B95" s="12" t="s">
        <v>46</v>
      </c>
      <c r="C95" s="40">
        <v>1000000</v>
      </c>
      <c r="D95" s="21">
        <v>8500000</v>
      </c>
      <c r="E95" s="21"/>
      <c r="F95" s="19"/>
    </row>
    <row r="96" spans="1:6" s="4" customFormat="1" ht="69" x14ac:dyDescent="0.45">
      <c r="A96" s="39"/>
      <c r="B96" s="12" t="s">
        <v>62</v>
      </c>
      <c r="C96" s="41">
        <v>0</v>
      </c>
      <c r="D96" s="21">
        <v>0</v>
      </c>
      <c r="E96" s="21"/>
      <c r="F96" s="19"/>
    </row>
    <row r="97" spans="1:6" s="4" customFormat="1" ht="66.75" customHeight="1" x14ac:dyDescent="0.45">
      <c r="A97" s="39"/>
      <c r="B97" s="12" t="s">
        <v>47</v>
      </c>
      <c r="C97" s="42">
        <v>0</v>
      </c>
      <c r="D97" s="21">
        <v>379000</v>
      </c>
      <c r="E97" s="21"/>
      <c r="F97" s="19"/>
    </row>
    <row r="98" spans="1:6" s="4" customFormat="1" x14ac:dyDescent="0.45">
      <c r="A98" s="39"/>
      <c r="B98" s="12" t="s">
        <v>48</v>
      </c>
      <c r="C98" s="42"/>
      <c r="D98" s="21">
        <v>0</v>
      </c>
      <c r="E98" s="21"/>
      <c r="F98" s="19"/>
    </row>
    <row r="99" spans="1:6" s="4" customFormat="1" ht="35.25" x14ac:dyDescent="0.5">
      <c r="A99" s="54" t="s">
        <v>91</v>
      </c>
      <c r="B99" s="54"/>
      <c r="C99" s="42"/>
      <c r="D99" s="47">
        <f>SUM(D100:D101)</f>
        <v>6606826.4900000002</v>
      </c>
      <c r="E99" s="21"/>
      <c r="F99" s="19"/>
    </row>
    <row r="100" spans="1:6" s="4" customFormat="1" ht="69" x14ac:dyDescent="0.45">
      <c r="A100" s="39"/>
      <c r="B100" s="12" t="s">
        <v>92</v>
      </c>
      <c r="C100" s="42"/>
      <c r="D100" s="21">
        <v>2450000</v>
      </c>
      <c r="E100" s="21"/>
      <c r="F100" s="19"/>
    </row>
    <row r="101" spans="1:6" s="4" customFormat="1" x14ac:dyDescent="0.45">
      <c r="A101" s="39"/>
      <c r="B101" s="12" t="s">
        <v>94</v>
      </c>
      <c r="C101" s="42" t="s">
        <v>93</v>
      </c>
      <c r="D101" s="21">
        <v>4156826.49</v>
      </c>
      <c r="E101" s="21"/>
      <c r="F101" s="19"/>
    </row>
    <row r="102" spans="1:6" s="4" customFormat="1" x14ac:dyDescent="0.45">
      <c r="A102" s="39"/>
      <c r="B102" s="12"/>
      <c r="C102" s="42"/>
      <c r="D102" s="21"/>
      <c r="E102" s="21"/>
      <c r="F102" s="19"/>
    </row>
    <row r="103" spans="1:6" s="4" customFormat="1" ht="35.25" x14ac:dyDescent="0.5">
      <c r="A103" s="39"/>
      <c r="B103" s="43" t="s">
        <v>49</v>
      </c>
      <c r="C103" s="44"/>
      <c r="D103" s="15"/>
      <c r="E103" s="15"/>
      <c r="F103" s="19"/>
    </row>
    <row r="104" spans="1:6" ht="35.25" x14ac:dyDescent="0.5">
      <c r="A104" s="33"/>
      <c r="B104" s="45" t="s">
        <v>52</v>
      </c>
      <c r="C104" s="46">
        <f>C19+C34+C67+C90</f>
        <v>306979786</v>
      </c>
      <c r="D104" s="46">
        <f>D19+D34+D67+D90+D99</f>
        <v>31864482.300000004</v>
      </c>
      <c r="E104" s="15">
        <f>D104-5062737360</f>
        <v>-5030872877.6999998</v>
      </c>
    </row>
    <row r="105" spans="1:6" ht="35.25" hidden="1" x14ac:dyDescent="0.5">
      <c r="A105" s="33"/>
      <c r="B105" s="45" t="s">
        <v>53</v>
      </c>
      <c r="C105" s="46">
        <v>4000000</v>
      </c>
      <c r="D105" s="15"/>
      <c r="E105" s="15"/>
    </row>
    <row r="106" spans="1:6" ht="35.25" hidden="1" x14ac:dyDescent="0.5">
      <c r="A106" s="33"/>
      <c r="B106" s="45" t="s">
        <v>52</v>
      </c>
      <c r="C106" s="46" t="e">
        <f>C103+#REF!+#REF!</f>
        <v>#REF!</v>
      </c>
      <c r="D106" s="15"/>
      <c r="E106" s="15"/>
    </row>
    <row r="107" spans="1:6" s="4" customFormat="1" ht="35.25" hidden="1" x14ac:dyDescent="0.45">
      <c r="A107" s="12"/>
      <c r="B107" s="13" t="s">
        <v>56</v>
      </c>
      <c r="C107" s="14">
        <v>23306137.43</v>
      </c>
      <c r="D107" s="15"/>
      <c r="E107" s="15"/>
      <c r="F107" s="19"/>
    </row>
    <row r="108" spans="1:6" s="4" customFormat="1" ht="35.25" hidden="1" x14ac:dyDescent="0.45">
      <c r="A108" s="12"/>
      <c r="B108" s="13"/>
      <c r="C108" s="14" t="e">
        <f>C106-C110</f>
        <v>#REF!</v>
      </c>
      <c r="D108" s="15"/>
      <c r="E108" s="15"/>
      <c r="F108" s="19"/>
    </row>
    <row r="109" spans="1:6" s="4" customFormat="1" ht="35.25" hidden="1" x14ac:dyDescent="0.45">
      <c r="A109" s="12"/>
      <c r="B109" s="13"/>
      <c r="C109" s="14"/>
      <c r="D109" s="15"/>
      <c r="E109" s="15"/>
      <c r="F109" s="19"/>
    </row>
    <row r="110" spans="1:6" s="4" customFormat="1" hidden="1" x14ac:dyDescent="0.45">
      <c r="A110" s="12"/>
      <c r="B110" s="13"/>
      <c r="C110" s="17">
        <v>302979786</v>
      </c>
      <c r="D110" s="15"/>
      <c r="E110" s="15"/>
      <c r="F110" s="19"/>
    </row>
    <row r="111" spans="1:6" s="4" customFormat="1" x14ac:dyDescent="0.45">
      <c r="A111" s="12"/>
      <c r="B111" s="13"/>
      <c r="C111" s="17"/>
      <c r="D111" s="15"/>
      <c r="E111" s="15"/>
      <c r="F111" s="19"/>
    </row>
    <row r="112" spans="1:6" s="4" customFormat="1" ht="53.25" customHeight="1" x14ac:dyDescent="0.8">
      <c r="A112" s="56" t="s">
        <v>95</v>
      </c>
      <c r="B112" s="56"/>
      <c r="C112" s="56"/>
      <c r="D112" s="56"/>
      <c r="E112" s="48">
        <f>D104-3186482.3</f>
        <v>28678000.000000004</v>
      </c>
      <c r="F112" s="29"/>
    </row>
    <row r="113" spans="1:6" s="4" customFormat="1" ht="75" customHeight="1" x14ac:dyDescent="0.55000000000000004">
      <c r="A113" s="55" t="s">
        <v>98</v>
      </c>
      <c r="B113" s="55"/>
      <c r="C113" s="55"/>
      <c r="D113" s="55"/>
      <c r="E113" s="28"/>
      <c r="F113" s="29"/>
    </row>
    <row r="114" spans="1:6" s="4" customFormat="1" ht="36" x14ac:dyDescent="0.55000000000000004">
      <c r="A114" s="31"/>
      <c r="B114" s="27"/>
      <c r="C114" s="27"/>
      <c r="D114" s="30"/>
      <c r="E114" s="28"/>
      <c r="F114" s="29"/>
    </row>
    <row r="115" spans="1:6" s="4" customFormat="1" ht="69.75" customHeight="1" x14ac:dyDescent="0.5">
      <c r="A115" s="55" t="s">
        <v>96</v>
      </c>
      <c r="B115" s="55"/>
      <c r="C115" s="55"/>
      <c r="D115" s="55"/>
      <c r="E115" s="31"/>
      <c r="F115" s="31"/>
    </row>
    <row r="116" spans="1:6" s="4" customFormat="1" ht="36" x14ac:dyDescent="0.55000000000000004">
      <c r="A116" s="55"/>
      <c r="B116" s="55"/>
      <c r="C116" s="55"/>
      <c r="D116" s="55"/>
      <c r="E116" s="28"/>
      <c r="F116" s="29"/>
    </row>
    <row r="117" spans="1:6" s="4" customFormat="1" ht="152.25" customHeight="1" x14ac:dyDescent="0.5">
      <c r="A117" s="55" t="s">
        <v>97</v>
      </c>
      <c r="B117" s="55"/>
      <c r="C117" s="55"/>
      <c r="D117" s="55"/>
      <c r="E117" s="31"/>
      <c r="F117" s="31"/>
    </row>
    <row r="118" spans="1:6" s="4" customFormat="1" ht="36" x14ac:dyDescent="0.55000000000000004">
      <c r="A118" s="32"/>
      <c r="B118" s="32"/>
      <c r="C118" s="32"/>
      <c r="D118" s="32"/>
      <c r="E118" s="28"/>
      <c r="F118" s="29"/>
    </row>
    <row r="119" spans="1:6" s="4" customFormat="1" x14ac:dyDescent="0.45">
      <c r="A119" s="50"/>
      <c r="B119" s="50"/>
      <c r="C119" s="50"/>
      <c r="D119" s="50"/>
      <c r="E119" s="6"/>
      <c r="F119" s="19"/>
    </row>
    <row r="120" spans="1:6" s="4" customFormat="1" ht="35.25" x14ac:dyDescent="0.5">
      <c r="A120" s="51" t="s">
        <v>86</v>
      </c>
      <c r="B120" s="51"/>
      <c r="C120" s="51"/>
      <c r="D120" s="51"/>
      <c r="E120" s="51"/>
      <c r="F120" s="19"/>
    </row>
    <row r="121" spans="1:6" ht="36.75" x14ac:dyDescent="0.6">
      <c r="A121" s="52" t="s">
        <v>87</v>
      </c>
      <c r="B121" s="52"/>
      <c r="C121" s="52"/>
      <c r="D121" s="52"/>
      <c r="E121" s="52"/>
    </row>
    <row r="122" spans="1:6" x14ac:dyDescent="0.45">
      <c r="B122" s="4"/>
    </row>
    <row r="123" spans="1:6" x14ac:dyDescent="0.45">
      <c r="B123" s="6"/>
      <c r="C123" s="8"/>
      <c r="D123" s="6"/>
      <c r="E123" s="6"/>
    </row>
    <row r="124" spans="1:6" ht="76.5" customHeight="1" x14ac:dyDescent="0.7">
      <c r="A124" s="64"/>
      <c r="B124" s="64"/>
      <c r="C124" s="64"/>
    </row>
    <row r="125" spans="1:6" ht="46.5" x14ac:dyDescent="0.7">
      <c r="A125" s="16"/>
      <c r="B125" s="16"/>
      <c r="C125" s="16"/>
    </row>
    <row r="126" spans="1:6" ht="46.5" x14ac:dyDescent="0.7">
      <c r="A126" s="63"/>
      <c r="B126" s="63"/>
      <c r="C126" s="63"/>
    </row>
    <row r="127" spans="1:6" ht="46.5" x14ac:dyDescent="0.7">
      <c r="A127" s="63"/>
      <c r="B127" s="63"/>
      <c r="C127" s="63"/>
    </row>
  </sheetData>
  <mergeCells count="29">
    <mergeCell ref="A126:C126"/>
    <mergeCell ref="A127:C127"/>
    <mergeCell ref="A124:C124"/>
    <mergeCell ref="A67:B67"/>
    <mergeCell ref="A90:B90"/>
    <mergeCell ref="A13:C13"/>
    <mergeCell ref="C15:C16"/>
    <mergeCell ref="A17:C17"/>
    <mergeCell ref="A14:C14"/>
    <mergeCell ref="A15:A16"/>
    <mergeCell ref="B15:B16"/>
    <mergeCell ref="A8:C8"/>
    <mergeCell ref="A9:C9"/>
    <mergeCell ref="A10:C10"/>
    <mergeCell ref="A11:C11"/>
    <mergeCell ref="A12:C12"/>
    <mergeCell ref="D15:D16"/>
    <mergeCell ref="A119:D119"/>
    <mergeCell ref="A120:E120"/>
    <mergeCell ref="A121:E121"/>
    <mergeCell ref="A18:C18"/>
    <mergeCell ref="A19:B19"/>
    <mergeCell ref="A34:B34"/>
    <mergeCell ref="A99:B99"/>
    <mergeCell ref="A116:D116"/>
    <mergeCell ref="A112:D112"/>
    <mergeCell ref="A113:D113"/>
    <mergeCell ref="A115:D115"/>
    <mergeCell ref="A117:D117"/>
  </mergeCells>
  <pageMargins left="1.299212598425197" right="0.70866141732283472" top="0" bottom="0" header="0.31496062992125984" footer="0.31496062992125984"/>
  <pageSetup scale="27" orientation="portrait" r:id="rId1"/>
  <rowBreaks count="1" manualBreakCount="1">
    <brk id="54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2023-04-10T12:39:38Z</cp:lastPrinted>
  <dcterms:created xsi:type="dcterms:W3CDTF">2022-01-25T14:02:52Z</dcterms:created>
  <dcterms:modified xsi:type="dcterms:W3CDTF">2023-05-10T15:30:27Z</dcterms:modified>
</cp:coreProperties>
</file>