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wmf" ContentType="image/x-w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Suanny Colon\Desktop\CONTABILIDAD\AÑO 2024\ENERO 2024\envio transparencia\"/>
    </mc:Choice>
  </mc:AlternateContent>
  <bookViews>
    <workbookView xWindow="0" yWindow="0" windowWidth="20490" windowHeight="7650"/>
  </bookViews>
  <sheets>
    <sheet name="Hoja1" sheetId="1" r:id="rId1"/>
  </sheets>
  <externalReferences>
    <externalReference r:id="rId2"/>
  </externalReferences>
  <definedNames>
    <definedName name="_xlnm.Print_Area" localSheetId="0">Hoja1!$A$1:$F$152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48" i="1" l="1"/>
  <c r="E147" i="1"/>
  <c r="E146" i="1"/>
  <c r="E143" i="1"/>
  <c r="E137" i="1"/>
  <c r="E136" i="1"/>
  <c r="E132" i="1"/>
  <c r="E131" i="1" s="1"/>
  <c r="E130" i="1"/>
  <c r="E129" i="1"/>
  <c r="E128" i="1"/>
  <c r="E127" i="1"/>
  <c r="E126" i="1"/>
  <c r="E125" i="1"/>
  <c r="E124" i="1"/>
  <c r="E123" i="1"/>
  <c r="E122" i="1"/>
  <c r="E121" i="1"/>
  <c r="E120" i="1"/>
  <c r="E119" i="1"/>
  <c r="E118" i="1"/>
  <c r="E117" i="1"/>
  <c r="E116" i="1"/>
  <c r="E114" i="1" s="1"/>
  <c r="E113" i="1" s="1"/>
  <c r="E112" i="1" s="1"/>
  <c r="E106" i="1"/>
  <c r="E103" i="1"/>
  <c r="E100" i="1"/>
  <c r="E96" i="1"/>
  <c r="E93" i="1"/>
  <c r="E89" i="1" s="1"/>
  <c r="E90" i="1"/>
  <c r="E84" i="1"/>
  <c r="E82" i="1"/>
  <c r="E79" i="1"/>
  <c r="E71" i="1"/>
  <c r="E69" i="1"/>
  <c r="E67" i="1"/>
  <c r="E66" i="1" s="1"/>
  <c r="E65" i="1"/>
  <c r="E62" i="1"/>
  <c r="E60" i="1"/>
  <c r="E59" i="1" s="1"/>
  <c r="E55" i="1"/>
  <c r="E53" i="1"/>
  <c r="E51" i="1"/>
  <c r="E48" i="1"/>
  <c r="E45" i="1"/>
  <c r="E39" i="1"/>
  <c r="E37" i="1"/>
  <c r="E35" i="1"/>
  <c r="E34" i="1"/>
  <c r="E32" i="1"/>
  <c r="E30" i="1" s="1"/>
  <c r="E26" i="1"/>
  <c r="E24" i="1"/>
  <c r="E22" i="1"/>
  <c r="E21" i="1" s="1"/>
  <c r="E20" i="1" s="1"/>
  <c r="E15" i="1"/>
  <c r="F14" i="1"/>
  <c r="E11" i="1"/>
  <c r="E10" i="1"/>
  <c r="F9" i="1" s="1"/>
  <c r="F8" i="1" s="1"/>
  <c r="F7" i="1" s="1"/>
  <c r="E19" i="1" l="1"/>
  <c r="F18" i="1" s="1"/>
  <c r="F150" i="1" s="1"/>
  <c r="E44" i="1"/>
</calcChain>
</file>

<file path=xl/comments1.xml><?xml version="1.0" encoding="utf-8"?>
<comments xmlns="http://schemas.openxmlformats.org/spreadsheetml/2006/main">
  <authors>
    <author>Suanny Colon</author>
  </authors>
  <commentList>
    <comment ref="E140" authorId="0" shapeId="0">
      <text>
        <r>
          <rPr>
            <b/>
            <sz val="9"/>
            <color indexed="81"/>
            <rFont val="Tahoma"/>
            <family val="2"/>
          </rPr>
          <t>Suanny Colon:</t>
        </r>
        <r>
          <rPr>
            <sz val="9"/>
            <color indexed="81"/>
            <rFont val="Tahoma"/>
            <family val="2"/>
          </rPr>
          <t xml:space="preserve">
pendiente hacer distribucion por cuenta gasto
</t>
        </r>
      </text>
    </comment>
  </commentList>
</comments>
</file>

<file path=xl/sharedStrings.xml><?xml version="1.0" encoding="utf-8"?>
<sst xmlns="http://schemas.openxmlformats.org/spreadsheetml/2006/main" count="271" uniqueCount="271">
  <si>
    <t xml:space="preserve">Instituto De Desarrollo y Credito Cooperativo (IDECOOP)  </t>
  </si>
  <si>
    <t>Estado de Resultados del mes</t>
  </si>
  <si>
    <t>Del 01  al  31  de Enero 2024</t>
  </si>
  <si>
    <t xml:space="preserve"> (Valores en RD$)</t>
  </si>
  <si>
    <t>Ingresos</t>
  </si>
  <si>
    <t>Ingresos sin contraprestación</t>
  </si>
  <si>
    <t>4.2.03</t>
  </si>
  <si>
    <t>Transferencias</t>
  </si>
  <si>
    <t>4.2.03.01</t>
  </si>
  <si>
    <t>Transferencias corrientes</t>
  </si>
  <si>
    <t>4.2.03.01.02</t>
  </si>
  <si>
    <t>Transferencias corrientes del sector público</t>
  </si>
  <si>
    <t>4.2.03.01.02.01</t>
  </si>
  <si>
    <t xml:space="preserve">Transferencias corrientes de la administración central </t>
  </si>
  <si>
    <t>4.2.03.01.02.03</t>
  </si>
  <si>
    <t xml:space="preserve">Transferencias corrientes de instituciones de la seguridad social </t>
  </si>
  <si>
    <t>4.2.04</t>
  </si>
  <si>
    <t>Subvenciones</t>
  </si>
  <si>
    <t>4.2.04.01</t>
  </si>
  <si>
    <t>Subvenciones recibidas</t>
  </si>
  <si>
    <t>4.2.04.01.03</t>
  </si>
  <si>
    <t>Subvenciones recibidas de insituciones finaniceras monetarias (Reserva Educativa)</t>
  </si>
  <si>
    <t xml:space="preserve">Gastos </t>
  </si>
  <si>
    <t>Gastos de operación</t>
  </si>
  <si>
    <t>5.1.01</t>
  </si>
  <si>
    <t xml:space="preserve">Beneficios a los empleados </t>
  </si>
  <si>
    <t>5.1.01.01</t>
  </si>
  <si>
    <t xml:space="preserve">Remuneraciones </t>
  </si>
  <si>
    <t>5.1.01.01.01</t>
  </si>
  <si>
    <t xml:space="preserve">Remuneraciones al personal fijo </t>
  </si>
  <si>
    <t>5.1.01.01.01.01</t>
  </si>
  <si>
    <t>Sueldos Fijos</t>
  </si>
  <si>
    <t>5.1.01.01.02</t>
  </si>
  <si>
    <t xml:space="preserve">Remuneraciones al personal con carácter transitorio </t>
  </si>
  <si>
    <t>5.1.01.01.02.01</t>
  </si>
  <si>
    <t>Sueldo de personal contratado e igualado</t>
  </si>
  <si>
    <t>5.1.01.01.03</t>
  </si>
  <si>
    <t>Remuneraciones eventuales</t>
  </si>
  <si>
    <t>5.1.01.01.03.02</t>
  </si>
  <si>
    <t>Sueldos al personal por servicios especiales</t>
  </si>
  <si>
    <t>5.1.01.01.04</t>
  </si>
  <si>
    <t>Sueldos al personal fijo en trámite de pensiones</t>
  </si>
  <si>
    <t>5.1.01.01.05</t>
  </si>
  <si>
    <t>Vacaciones</t>
  </si>
  <si>
    <t>5.1.01.02</t>
  </si>
  <si>
    <t>Adicionales e incentivos salariales</t>
  </si>
  <si>
    <t>5.1.01.02.02</t>
  </si>
  <si>
    <t>Salario de navidad</t>
  </si>
  <si>
    <t>5.1.01.02.04</t>
  </si>
  <si>
    <t>Compensaciones</t>
  </si>
  <si>
    <t>5.1.01.02.04.03</t>
  </si>
  <si>
    <t>Compensación servicios de seguridad</t>
  </si>
  <si>
    <t>5.1.01.03</t>
  </si>
  <si>
    <t>Dietas y gastos de representación</t>
  </si>
  <si>
    <t>5.1.01.03.02</t>
  </si>
  <si>
    <t>Gastos de representación</t>
  </si>
  <si>
    <t>5.1.01.03.02.01</t>
  </si>
  <si>
    <t>Gastos de representación en el país</t>
  </si>
  <si>
    <t>5.1.01.04</t>
  </si>
  <si>
    <t>Beneficios por terminación</t>
  </si>
  <si>
    <t>5.1.01.04.01</t>
  </si>
  <si>
    <t>Prestaciones económicas por desvinculación</t>
  </si>
  <si>
    <t>5.1.01.05</t>
  </si>
  <si>
    <t>Contribuciones a la seguridad social</t>
  </si>
  <si>
    <t>5.1.01.05.01</t>
  </si>
  <si>
    <t>Contribuciones al seguro de salud</t>
  </si>
  <si>
    <t>5.1.01.05.02</t>
  </si>
  <si>
    <t>Contribuciones al seguro de pensiones</t>
  </si>
  <si>
    <t>5.1.01.05.03</t>
  </si>
  <si>
    <t>Contribuciones al seguro de riesgo laboral</t>
  </si>
  <si>
    <t>5.1.02</t>
  </si>
  <si>
    <t>Servicios</t>
  </si>
  <si>
    <t>5.1.02.01</t>
  </si>
  <si>
    <t>Servicios básicos</t>
  </si>
  <si>
    <t>5.1.02.01.02</t>
  </si>
  <si>
    <t>Servicio telefónico de larga distancia</t>
  </si>
  <si>
    <t>5.1.02.01.03</t>
  </si>
  <si>
    <t>Teléfono local</t>
  </si>
  <si>
    <t>5.1.02.01.06</t>
  </si>
  <si>
    <t>Electricidad</t>
  </si>
  <si>
    <t>5.1.02.01.07</t>
  </si>
  <si>
    <t>Agua</t>
  </si>
  <si>
    <t>5.1.02.01.08</t>
  </si>
  <si>
    <t>Recolección de Residuos Sólidos</t>
  </si>
  <si>
    <t>5.1.02.02</t>
  </si>
  <si>
    <t>Publicidad, impresión y encuadernación</t>
  </si>
  <si>
    <t>5.1.02.02.01</t>
  </si>
  <si>
    <t>Publicidad y propaganda</t>
  </si>
  <si>
    <t>5.1.02.03</t>
  </si>
  <si>
    <t>Viáticos</t>
  </si>
  <si>
    <t>5.1.02.03.01</t>
  </si>
  <si>
    <t>Viáticos dentro del país</t>
  </si>
  <si>
    <t>5.1.02.04</t>
  </si>
  <si>
    <t>Transporte y almacenaje</t>
  </si>
  <si>
    <t>5.1.02.04.01</t>
  </si>
  <si>
    <t>Pasajes</t>
  </si>
  <si>
    <t>5.1.02.04.04</t>
  </si>
  <si>
    <t xml:space="preserve">Peajes </t>
  </si>
  <si>
    <t>5.1.02.04.05</t>
  </si>
  <si>
    <t>Servicios de manejo y embalaje</t>
  </si>
  <si>
    <t>5.1.02.05</t>
  </si>
  <si>
    <t>Alquileres y derechos sobre bienes</t>
  </si>
  <si>
    <t>5.1.02.05.01</t>
  </si>
  <si>
    <t>Alquileres</t>
  </si>
  <si>
    <t>5.1.02.05.01.02</t>
  </si>
  <si>
    <t>Alquiler de edificios</t>
  </si>
  <si>
    <t>5.1.02.06</t>
  </si>
  <si>
    <t>Seguros</t>
  </si>
  <si>
    <t>5.1.02.06.01</t>
  </si>
  <si>
    <t>Seguro de bienes inmuebles</t>
  </si>
  <si>
    <t>5.1.02.06.02</t>
  </si>
  <si>
    <t>Seguro de bienes muebles</t>
  </si>
  <si>
    <t>5.1.02.06.03</t>
  </si>
  <si>
    <t>Seguro de personas</t>
  </si>
  <si>
    <t>5.1.02.07</t>
  </si>
  <si>
    <t>Servicios de conservación, reparaciones e instalaciones temporales</t>
  </si>
  <si>
    <t>5.1.02.07.01</t>
  </si>
  <si>
    <t>Reparaciones y obras menores</t>
  </si>
  <si>
    <t>5.1.02.07.01.01</t>
  </si>
  <si>
    <t>Reparaciones y obras menores en edificaciones</t>
  </si>
  <si>
    <t>5.1.02.07.02</t>
  </si>
  <si>
    <t>Mantenimiento y reparación de planta y equipo</t>
  </si>
  <si>
    <t>5.1.02.07.02.01</t>
  </si>
  <si>
    <t>Mantenimiento y reparación de equipos de transporte, tracción y elevación</t>
  </si>
  <si>
    <t>5.1.02.08</t>
  </si>
  <si>
    <t>Servicios técnicos y profesionales</t>
  </si>
  <si>
    <t>5.1.02.08.01</t>
  </si>
  <si>
    <t>Estudios de ingeniería, arquitectura, investigaciones y análisis de factibilidad</t>
  </si>
  <si>
    <t>5.1.02.08.02</t>
  </si>
  <si>
    <t>Servicios jurídicos</t>
  </si>
  <si>
    <t>5.1.02.08.03</t>
  </si>
  <si>
    <t>Servicios contables y de auditoría</t>
  </si>
  <si>
    <t>5.1.02.08.04</t>
  </si>
  <si>
    <t>Servicios de capacitación</t>
  </si>
  <si>
    <t>5.1.02.08.05</t>
  </si>
  <si>
    <t>Servicio de informática y sistemas computarizados</t>
  </si>
  <si>
    <t>5.1.02.08.06</t>
  </si>
  <si>
    <t>Servicios sanitarios, médicos y veterinarios</t>
  </si>
  <si>
    <t>5.1.02.08.99</t>
  </si>
  <si>
    <t>Otros servicios técnicos y profesionales</t>
  </si>
  <si>
    <t>5.1.02.09</t>
  </si>
  <si>
    <t>Servicios de alimentación y Catering</t>
  </si>
  <si>
    <t>5.1.02.09.01</t>
  </si>
  <si>
    <t>Servicios de alimentación</t>
  </si>
  <si>
    <t>5.1.02.09.03</t>
  </si>
  <si>
    <t>Servicios de Catering</t>
  </si>
  <si>
    <t>5.1.02.99</t>
  </si>
  <si>
    <t>Otros servicios</t>
  </si>
  <si>
    <t>5.1.02.99.01</t>
  </si>
  <si>
    <t>Gastos judiciales</t>
  </si>
  <si>
    <t>5.1.02.99.05</t>
  </si>
  <si>
    <t>Servicios fumigación, lavandería, limpieza e higiene</t>
  </si>
  <si>
    <t>5.1.02.99.05.01</t>
  </si>
  <si>
    <t>Servicios de fumigación</t>
  </si>
  <si>
    <t>5.1.02.99.05.02</t>
  </si>
  <si>
    <t>Servicios de Lavandería</t>
  </si>
  <si>
    <t>5.1.02.99.05.03</t>
  </si>
  <si>
    <t>Servicios de Limpieza e higiene</t>
  </si>
  <si>
    <t>5.1.03</t>
  </si>
  <si>
    <t>Materiales y suministros consumidos</t>
  </si>
  <si>
    <t>5.1.03.01</t>
  </si>
  <si>
    <t>Alimentos y productos agroforestales consumidos</t>
  </si>
  <si>
    <t>5.1.03.01.01</t>
  </si>
  <si>
    <t>Alimentos y bebidas para personas y animales consumidos</t>
  </si>
  <si>
    <t>5.1.03.01.02</t>
  </si>
  <si>
    <t>Productos agroforestales y pecuarios consumidos</t>
  </si>
  <si>
    <t>5.1.03.02</t>
  </si>
  <si>
    <t>Textiles y vestuarios consumidos</t>
  </si>
  <si>
    <t>5.1.03.02.02</t>
  </si>
  <si>
    <t>Acabados textiles consumidos</t>
  </si>
  <si>
    <t>5.1.03.02.03</t>
  </si>
  <si>
    <t>Prendas de vestir consumidas</t>
  </si>
  <si>
    <t>5.1.03.03</t>
  </si>
  <si>
    <t>Productos de papel, cartón e impresos consumidos</t>
  </si>
  <si>
    <t>5.1.03.03.01</t>
  </si>
  <si>
    <t>Papel de escritorio consumido</t>
  </si>
  <si>
    <t>5.1.03.03.02</t>
  </si>
  <si>
    <t>Productos de papel y cartón consumidos</t>
  </si>
  <si>
    <t>5.1.03.03.03</t>
  </si>
  <si>
    <t>Productos de artes gráficas consumidos</t>
  </si>
  <si>
    <t>5.1.03.06</t>
  </si>
  <si>
    <t>Productos de cuero, caucho y plástico consumidos</t>
  </si>
  <si>
    <t>5.1.03.06.03</t>
  </si>
  <si>
    <t>Llantas y neumáticos</t>
  </si>
  <si>
    <t>5.1.03.06.04</t>
  </si>
  <si>
    <t>Plasticos consumidos</t>
  </si>
  <si>
    <t>5.1.03.08</t>
  </si>
  <si>
    <t>Combustibles, lubricantes, productos químicos y conexos consumidos</t>
  </si>
  <si>
    <t>5.1.03.08.01</t>
  </si>
  <si>
    <t>Combustibles consumidos</t>
  </si>
  <si>
    <t>5.1.03.08.02</t>
  </si>
  <si>
    <t>Lubricantes consumidos</t>
  </si>
  <si>
    <t>5.1.03.10</t>
  </si>
  <si>
    <t>Materiales y suministros varios consumidos</t>
  </si>
  <si>
    <t>5.1.03.10.01</t>
  </si>
  <si>
    <t>Materiales para limpieza consumidos</t>
  </si>
  <si>
    <t>5.1.03.10.02</t>
  </si>
  <si>
    <t>Útiles de escritorio, oficina informática y enseñanza consumidos</t>
  </si>
  <si>
    <t>5.1.03.10.04</t>
  </si>
  <si>
    <t>Útiles de cocina y comedor consumidos</t>
  </si>
  <si>
    <t>5.1.03.10.05</t>
  </si>
  <si>
    <t>Productos eléctricos y afines consumidos</t>
  </si>
  <si>
    <t>5.1.04</t>
  </si>
  <si>
    <t>Depreciaciones, agotamiento y amortizaciones de bienes</t>
  </si>
  <si>
    <t>5.1.04.01</t>
  </si>
  <si>
    <t>Depreciaciones, agotamiento y amortizaciones de bienes no concesionados</t>
  </si>
  <si>
    <t>5.1.04.01.01</t>
  </si>
  <si>
    <t>Depreciaciones de propiedades, planta y equipos no concesionados</t>
  </si>
  <si>
    <t>5.1.04.01.01.01</t>
  </si>
  <si>
    <t>Depreciaciones de edificios</t>
  </si>
  <si>
    <t>5.1.04.01.01.02</t>
  </si>
  <si>
    <t>Depreciaciones de equipos de transporte, tracción y elevación</t>
  </si>
  <si>
    <t>5.1.04.01.01.03</t>
  </si>
  <si>
    <t>Depreciaciones de maquinarias y equipos especializados</t>
  </si>
  <si>
    <t>5.1.04.01.01.04</t>
  </si>
  <si>
    <t>Depreciaciones de equipos e instrumentos medicos, cientifico y de laboratorio</t>
  </si>
  <si>
    <t>5.1.04.01.01.05</t>
  </si>
  <si>
    <t>Depreciaciones de equipos y mobiliario de oficina y alojamiento</t>
  </si>
  <si>
    <t>5.1.04.01.01.06</t>
  </si>
  <si>
    <t>Depreciacion de equipos y mobiliarios educacional , deportivo y recreativo</t>
  </si>
  <si>
    <t>5.1.04.01.01.07</t>
  </si>
  <si>
    <t>Depreciacion de equipos de defensa y seguridad y orden publico</t>
  </si>
  <si>
    <t>5.1.04.01.01.09</t>
  </si>
  <si>
    <t>Depreciaciones de equipos de computo</t>
  </si>
  <si>
    <t>5.1.04.01.01.10</t>
  </si>
  <si>
    <t xml:space="preserve">Depreciacion de Electrodomesticos </t>
  </si>
  <si>
    <t>5.1.04.01.01.11</t>
  </si>
  <si>
    <t>Depreciaciones de muebles de alojamiento</t>
  </si>
  <si>
    <t>5.1.04.01.01.12</t>
  </si>
  <si>
    <t xml:space="preserve">Depreciaciones de Otros equipos y mobiliario de oficina y alojamiento </t>
  </si>
  <si>
    <t>5.1.04.01.01.13</t>
  </si>
  <si>
    <t>Camaras fotograficas y video</t>
  </si>
  <si>
    <t>5.1.04.01.01.14</t>
  </si>
  <si>
    <t>Sistemas de aire acondicionado, calefaccion y refrigeracion industrial y comercial- Depreciacion</t>
  </si>
  <si>
    <t>5.1.04.01.01.15</t>
  </si>
  <si>
    <t>Equipos de comunicación, telecomunicaciones y señalamiento- Deprecaicion acumulada</t>
  </si>
  <si>
    <t>5.1.04.01.01.16</t>
  </si>
  <si>
    <t>Equipos de generacion electrica, aparatos y accesorios electricos- Depreciaciones acumuladas</t>
  </si>
  <si>
    <t>5.1.04.01.01.99</t>
  </si>
  <si>
    <t>Depreciaciones de otras propiedades, planta y equipos</t>
  </si>
  <si>
    <t>5.1.04.01.06</t>
  </si>
  <si>
    <t>Amortizaciones de bienes intangibles no concesionados</t>
  </si>
  <si>
    <t>5.1.04.01.06.03</t>
  </si>
  <si>
    <t>Amortizaciones de programas de informática y base de datos</t>
  </si>
  <si>
    <t>5.1.04.01.06.04</t>
  </si>
  <si>
    <t>Amortizaciones de licencias</t>
  </si>
  <si>
    <t>5.1.04.01.06.99</t>
  </si>
  <si>
    <t>Amortizaciones de otros bienes intangibles</t>
  </si>
  <si>
    <t>5.1.05</t>
  </si>
  <si>
    <t>Deterioro y pérdidas de inventarios</t>
  </si>
  <si>
    <t>5.1.05.01</t>
  </si>
  <si>
    <t>Deterioro y pérdidas de materiales y suministros para consumo y prestación de servicios</t>
  </si>
  <si>
    <t>5.1.05.01.01</t>
  </si>
  <si>
    <t>Deterioro y pérdidas de alimentos y productos agroforestales</t>
  </si>
  <si>
    <t>5.1.05.01.02</t>
  </si>
  <si>
    <t>Deterioro y pérdidas de textiles y vestuarios</t>
  </si>
  <si>
    <t>5.1.05.01.03</t>
  </si>
  <si>
    <t>Deterioro y pérdidas de productos de papel, cartón e impresos</t>
  </si>
  <si>
    <t>5.1.05.01.04</t>
  </si>
  <si>
    <t>Deterioro y pérdidas de materiales y útiles médicos</t>
  </si>
  <si>
    <t>5.1.06</t>
  </si>
  <si>
    <t>Perdidas por deterioro de bienes</t>
  </si>
  <si>
    <t>5.1.06.01.01.06</t>
  </si>
  <si>
    <t>Deterioro de equipos y mobiliarios de oficina y alojamiento</t>
  </si>
  <si>
    <t>Gastos Financieros</t>
  </si>
  <si>
    <t>5.4.09</t>
  </si>
  <si>
    <t>Otros gastos financieros</t>
  </si>
  <si>
    <t>5.4.09.99</t>
  </si>
  <si>
    <t>Otros gastos financieros varios</t>
  </si>
  <si>
    <t>Utilidad del periodo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</si>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</sst>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3" formatCode="_-* #,##0.00\ _€_-;\-* #,##0.00\ _€_-;_-* &quot;-&quot;??\ _€_-;_-@_-"/>
    <numFmt numFmtId="164" formatCode="_-* #,##0.00_-;\-* #,##0.00_-;_-* &quot;-&quot;??_-;_-@_-"/>
    <numFmt numFmtId="165" formatCode="_(* #,##0.00_);_(* \(#,##0.00\);_(* &quot;-&quot;??_);_(@_)"/>
    <numFmt numFmtId="166" formatCode="_-* #.##0.00\ _€_-;\-* #.##0.00\ _€_-;_-* &quot;-&quot;??\ _€_-;_-@_-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rgb="FF231F20"/>
      <name val="Times New Roman"/>
      <family val="1"/>
    </font>
    <font>
      <sz val="14"/>
      <color theme="1"/>
      <name val="Calibri"/>
      <family val="2"/>
      <scheme val="minor"/>
    </font>
    <font>
      <b/>
      <sz val="9"/>
      <color rgb="FF231F20"/>
      <name val="Times New Roman"/>
      <family val="1"/>
    </font>
    <font>
      <b/>
      <sz val="11"/>
      <color theme="1"/>
      <name val="Times New Roman"/>
      <family val="1"/>
    </font>
    <font>
      <b/>
      <sz val="11"/>
      <color rgb="FF231F20"/>
      <name val="Times New Roman"/>
      <family val="1"/>
    </font>
    <font>
      <sz val="11"/>
      <color theme="1"/>
      <name val="Times New Roman"/>
      <family val="1"/>
    </font>
    <font>
      <sz val="11"/>
      <color rgb="FF231F20"/>
      <name val="Times New Roman"/>
      <family val="1"/>
    </font>
    <font>
      <b/>
      <u/>
      <sz val="10"/>
      <color rgb="FF231F20"/>
      <name val="Times New Roman"/>
      <family val="1"/>
    </font>
    <font>
      <u/>
      <sz val="11"/>
      <color rgb="FF231F20"/>
      <name val="Times New Roman"/>
      <family val="1"/>
    </font>
    <font>
      <b/>
      <u/>
      <sz val="11"/>
      <color rgb="FF231F20"/>
      <name val="Times New Roman"/>
      <family val="1"/>
    </font>
    <font>
      <sz val="12"/>
      <color rgb="FF231F20"/>
      <name val="Times New Roman"/>
      <family val="1"/>
    </font>
    <font>
      <b/>
      <u val="singleAccounting"/>
      <sz val="11"/>
      <color theme="1"/>
      <name val="Times New Roman"/>
      <family val="1"/>
    </font>
    <font>
      <b/>
      <sz val="9"/>
      <color indexed="81"/>
      <name val="Tahoma"/>
      <family val="2"/>
    </font>
    <font>
      <sz val="9"/>
      <color indexed="81"/>
      <name val="Tahoma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78">
    <xf numFmtId="0" fontId="0" fillId="0" borderId="0" xfId="0"/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vertical="center" wrapText="1"/>
    </xf>
    <xf numFmtId="0" fontId="0" fillId="0" borderId="0" xfId="0" applyFill="1"/>
    <xf numFmtId="0" fontId="4" fillId="0" borderId="0" xfId="0" applyFont="1" applyAlignment="1">
      <alignment horizontal="center" vertical="center" wrapText="1"/>
    </xf>
    <xf numFmtId="0" fontId="5" fillId="0" borderId="0" xfId="0" applyFont="1"/>
    <xf numFmtId="0" fontId="6" fillId="0" borderId="0" xfId="0" applyFont="1" applyAlignment="1">
      <alignment vertical="center" wrapText="1"/>
    </xf>
    <xf numFmtId="0" fontId="5" fillId="0" borderId="0" xfId="0" applyFont="1" applyAlignment="1">
      <alignment vertical="center" wrapText="1"/>
    </xf>
    <xf numFmtId="0" fontId="5" fillId="0" borderId="0" xfId="0" applyFont="1" applyFill="1" applyAlignment="1">
      <alignment vertical="center" wrapText="1"/>
    </xf>
    <xf numFmtId="43" fontId="5" fillId="0" borderId="0" xfId="1" applyFont="1" applyBorder="1" applyAlignment="1">
      <alignment vertical="center" wrapText="1"/>
    </xf>
    <xf numFmtId="165" fontId="0" fillId="0" borderId="0" xfId="0" applyNumberFormat="1"/>
    <xf numFmtId="0" fontId="5" fillId="0" borderId="0" xfId="0" applyFont="1" applyAlignment="1">
      <alignment horizontal="left"/>
    </xf>
    <xf numFmtId="0" fontId="5" fillId="0" borderId="0" xfId="0" applyFont="1" applyFill="1"/>
    <xf numFmtId="0" fontId="6" fillId="0" borderId="0" xfId="0" applyFont="1" applyAlignment="1">
      <alignment horizontal="left" vertical="center"/>
    </xf>
    <xf numFmtId="43" fontId="6" fillId="0" borderId="0" xfId="1" applyFont="1" applyBorder="1" applyAlignment="1">
      <alignment horizontal="center" vertical="center" wrapText="1"/>
    </xf>
    <xf numFmtId="0" fontId="5" fillId="0" borderId="0" xfId="0" applyFont="1" applyAlignment="1">
      <alignment horizontal="right"/>
    </xf>
    <xf numFmtId="43" fontId="5" fillId="0" borderId="0" xfId="1" applyFont="1" applyBorder="1"/>
    <xf numFmtId="0" fontId="7" fillId="0" borderId="0" xfId="0" applyFont="1" applyAlignment="1">
      <alignment horizontal="right"/>
    </xf>
    <xf numFmtId="0" fontId="8" fillId="0" borderId="0" xfId="0" applyFont="1" applyAlignment="1">
      <alignment horizontal="left" vertical="center"/>
    </xf>
    <xf numFmtId="43" fontId="5" fillId="0" borderId="0" xfId="1" applyFont="1" applyFill="1" applyBorder="1"/>
    <xf numFmtId="43" fontId="7" fillId="0" borderId="0" xfId="1" applyFont="1" applyFill="1" applyBorder="1"/>
    <xf numFmtId="43" fontId="7" fillId="0" borderId="0" xfId="1" applyFont="1" applyBorder="1"/>
    <xf numFmtId="43" fontId="8" fillId="0" borderId="0" xfId="1" applyFont="1" applyFill="1" applyBorder="1" applyAlignment="1">
      <alignment horizontal="center" vertical="center" wrapText="1"/>
    </xf>
    <xf numFmtId="0" fontId="7" fillId="0" borderId="0" xfId="0" applyFont="1"/>
    <xf numFmtId="43" fontId="9" fillId="0" borderId="0" xfId="1" applyFont="1" applyFill="1" applyBorder="1" applyAlignment="1">
      <alignment horizontal="center" vertical="center" wrapText="1"/>
    </xf>
    <xf numFmtId="0" fontId="7" fillId="0" borderId="0" xfId="0" applyFont="1" applyFill="1"/>
    <xf numFmtId="43" fontId="6" fillId="0" borderId="0" xfId="1" applyFont="1" applyFill="1" applyBorder="1" applyAlignment="1">
      <alignment horizontal="center" vertical="center" wrapText="1"/>
    </xf>
    <xf numFmtId="0" fontId="8" fillId="0" borderId="0" xfId="0" applyFont="1" applyAlignment="1">
      <alignment horizontal="left" vertical="center" wrapText="1"/>
    </xf>
    <xf numFmtId="0" fontId="8" fillId="0" borderId="0" xfId="0" applyFont="1" applyAlignment="1">
      <alignment vertical="center"/>
    </xf>
    <xf numFmtId="0" fontId="10" fillId="0" borderId="0" xfId="0" applyFont="1" applyAlignment="1">
      <alignment horizontal="center" vertical="center" wrapText="1"/>
    </xf>
    <xf numFmtId="43" fontId="1" fillId="0" borderId="0" xfId="1" applyFont="1" applyFill="1" applyBorder="1"/>
    <xf numFmtId="0" fontId="6" fillId="0" borderId="0" xfId="0" applyFont="1" applyAlignment="1">
      <alignment horizontal="left" vertical="center" wrapText="1"/>
    </xf>
    <xf numFmtId="166" fontId="0" fillId="0" borderId="0" xfId="0" applyNumberFormat="1"/>
    <xf numFmtId="165" fontId="5" fillId="0" borderId="0" xfId="1" applyNumberFormat="1" applyFont="1" applyFill="1" applyBorder="1" applyAlignment="1">
      <alignment vertical="center" wrapText="1"/>
    </xf>
    <xf numFmtId="43" fontId="11" fillId="0" borderId="0" xfId="1" applyFont="1" applyBorder="1" applyAlignment="1">
      <alignment horizontal="center" vertical="center" wrapText="1"/>
    </xf>
    <xf numFmtId="165" fontId="5" fillId="0" borderId="0" xfId="1" applyNumberFormat="1" applyFont="1" applyBorder="1" applyAlignment="1">
      <alignment vertical="center" wrapText="1"/>
    </xf>
    <xf numFmtId="165" fontId="6" fillId="0" borderId="0" xfId="1" applyNumberFormat="1" applyFont="1" applyFill="1" applyBorder="1" applyAlignment="1">
      <alignment horizontal="right" vertical="center" wrapText="1"/>
    </xf>
    <xf numFmtId="165" fontId="8" fillId="0" borderId="0" xfId="1" applyNumberFormat="1" applyFont="1" applyFill="1" applyBorder="1" applyAlignment="1">
      <alignment horizontal="right" vertical="center" wrapText="1"/>
    </xf>
    <xf numFmtId="165" fontId="6" fillId="0" borderId="0" xfId="1" applyNumberFormat="1" applyFont="1" applyBorder="1" applyAlignment="1">
      <alignment horizontal="right" vertical="center" wrapText="1"/>
    </xf>
    <xf numFmtId="43" fontId="1" fillId="0" borderId="0" xfId="1" applyFont="1"/>
    <xf numFmtId="0" fontId="8" fillId="0" borderId="0" xfId="0" applyFont="1" applyAlignment="1">
      <alignment vertical="center"/>
    </xf>
    <xf numFmtId="165" fontId="8" fillId="0" borderId="0" xfId="1" applyNumberFormat="1" applyFont="1" applyFill="1" applyBorder="1" applyAlignment="1">
      <alignment horizontal="center" vertical="center" wrapText="1"/>
    </xf>
    <xf numFmtId="165" fontId="6" fillId="0" borderId="0" xfId="1" applyNumberFormat="1" applyFont="1" applyBorder="1" applyAlignment="1">
      <alignment horizontal="center" vertical="center" wrapText="1"/>
    </xf>
    <xf numFmtId="165" fontId="6" fillId="0" borderId="0" xfId="1" applyNumberFormat="1" applyFont="1" applyFill="1" applyBorder="1" applyAlignment="1">
      <alignment horizontal="center" vertical="center" wrapText="1"/>
    </xf>
    <xf numFmtId="165" fontId="0" fillId="0" borderId="0" xfId="0" applyNumberFormat="1" applyFill="1"/>
    <xf numFmtId="165" fontId="7" fillId="0" borderId="0" xfId="1" applyNumberFormat="1" applyFont="1" applyBorder="1"/>
    <xf numFmtId="165" fontId="5" fillId="0" borderId="0" xfId="1" applyNumberFormat="1" applyFont="1" applyFill="1" applyBorder="1"/>
    <xf numFmtId="165" fontId="7" fillId="0" borderId="0" xfId="1" applyNumberFormat="1" applyFont="1" applyFill="1" applyBorder="1"/>
    <xf numFmtId="0" fontId="6" fillId="0" borderId="0" xfId="0" applyFont="1" applyAlignment="1">
      <alignment horizontal="left" vertical="center"/>
    </xf>
    <xf numFmtId="43" fontId="0" fillId="0" borderId="0" xfId="1" applyFont="1" applyFill="1" applyBorder="1"/>
    <xf numFmtId="165" fontId="11" fillId="0" borderId="0" xfId="1" applyNumberFormat="1" applyFont="1" applyBorder="1" applyAlignment="1">
      <alignment horizontal="center" vertical="center" wrapText="1"/>
    </xf>
    <xf numFmtId="165" fontId="7" fillId="0" borderId="0" xfId="1" applyNumberFormat="1" applyFont="1" applyFill="1" applyBorder="1" applyAlignment="1">
      <alignment vertical="center" wrapText="1"/>
    </xf>
    <xf numFmtId="0" fontId="8" fillId="0" borderId="0" xfId="0" applyFont="1" applyAlignment="1">
      <alignment horizontal="left" vertical="center"/>
    </xf>
    <xf numFmtId="43" fontId="1" fillId="0" borderId="0" xfId="1" applyFont="1" applyBorder="1"/>
    <xf numFmtId="0" fontId="12" fillId="0" borderId="0" xfId="0" applyFont="1" applyAlignment="1">
      <alignment horizontal="left" vertical="center"/>
    </xf>
    <xf numFmtId="0" fontId="12" fillId="0" borderId="0" xfId="0" applyFont="1" applyAlignment="1">
      <alignment horizontal="left" vertical="center"/>
    </xf>
    <xf numFmtId="0" fontId="7" fillId="0" borderId="0" xfId="0" applyFont="1" applyFill="1" applyAlignment="1">
      <alignment horizontal="right"/>
    </xf>
    <xf numFmtId="0" fontId="8" fillId="0" borderId="0" xfId="0" applyFont="1" applyFill="1" applyAlignment="1">
      <alignment horizontal="left" vertical="center"/>
    </xf>
    <xf numFmtId="0" fontId="8" fillId="0" borderId="0" xfId="0" applyFont="1" applyFill="1" applyAlignment="1">
      <alignment horizontal="left" vertical="center"/>
    </xf>
    <xf numFmtId="0" fontId="8" fillId="0" borderId="0" xfId="0" applyFont="1" applyFill="1" applyAlignment="1">
      <alignment horizontal="left" vertical="center" wrapText="1"/>
    </xf>
    <xf numFmtId="165" fontId="11" fillId="0" borderId="0" xfId="1" applyNumberFormat="1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right"/>
    </xf>
    <xf numFmtId="0" fontId="6" fillId="0" borderId="0" xfId="0" applyFont="1" applyFill="1" applyAlignment="1">
      <alignment horizontal="left" vertical="center"/>
    </xf>
    <xf numFmtId="43" fontId="11" fillId="0" borderId="0" xfId="1" applyFont="1" applyFill="1" applyBorder="1" applyAlignment="1">
      <alignment horizontal="left" vertical="center" wrapText="1"/>
    </xf>
    <xf numFmtId="43" fontId="8" fillId="0" borderId="0" xfId="1" applyFont="1" applyFill="1" applyBorder="1" applyAlignment="1">
      <alignment horizontal="left" vertical="center" wrapText="1"/>
    </xf>
    <xf numFmtId="165" fontId="7" fillId="0" borderId="0" xfId="0" applyNumberFormat="1" applyFont="1" applyFill="1"/>
    <xf numFmtId="0" fontId="7" fillId="0" borderId="0" xfId="0" applyFont="1" applyAlignment="1">
      <alignment horizontal="left"/>
    </xf>
    <xf numFmtId="43" fontId="0" fillId="0" borderId="0" xfId="1" applyFont="1"/>
    <xf numFmtId="43" fontId="6" fillId="0" borderId="0" xfId="1" applyFont="1" applyFill="1" applyBorder="1" applyAlignment="1">
      <alignment horizontal="left" vertical="center" wrapText="1"/>
    </xf>
    <xf numFmtId="43" fontId="13" fillId="0" borderId="0" xfId="1" applyFont="1"/>
    <xf numFmtId="165" fontId="5" fillId="0" borderId="0" xfId="1" applyNumberFormat="1" applyFont="1" applyFill="1"/>
    <xf numFmtId="165" fontId="13" fillId="0" borderId="0" xfId="0" applyNumberFormat="1" applyFont="1"/>
    <xf numFmtId="0" fontId="2" fillId="0" borderId="0" xfId="0" applyFont="1" applyAlignment="1">
      <alignment horizontal="left" vertical="center"/>
    </xf>
    <xf numFmtId="164" fontId="7" fillId="0" borderId="0" xfId="0" applyNumberFormat="1" applyFont="1"/>
    <xf numFmtId="165" fontId="7" fillId="0" borderId="0" xfId="1" applyNumberFormat="1" applyFont="1" applyFill="1"/>
    <xf numFmtId="165" fontId="5" fillId="0" borderId="1" xfId="0" applyNumberFormat="1" applyFont="1" applyBorder="1"/>
    <xf numFmtId="43" fontId="7" fillId="0" borderId="0" xfId="1" applyFont="1" applyFill="1"/>
    <xf numFmtId="164" fontId="13" fillId="0" borderId="0" xfId="0" applyNumberFormat="1" applyFont="1"/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466725</xdr:colOff>
      <xdr:row>0</xdr:row>
      <xdr:rowOff>0</xdr:rowOff>
    </xdr:from>
    <xdr:ext cx="1019175" cy="800100"/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6725" y="0"/>
          <a:ext cx="101917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Suanny%20Colon/Desktop/CONTABILIDAD/A&#209;O%202024/ENERO%202024/Balance%20General%20enero%20202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alance General  (2)"/>
      <sheetName val="Balance General "/>
      <sheetName val="ED "/>
      <sheetName val="Estado resultado mes enero"/>
      <sheetName val="Depreciaciones "/>
      <sheetName val="deprec. edificio"/>
    </sheetNames>
    <sheetDataSet>
      <sheetData sheetId="0"/>
      <sheetData sheetId="1"/>
      <sheetData sheetId="2"/>
      <sheetData sheetId="3"/>
      <sheetData sheetId="4">
        <row r="7">
          <cell r="G7">
            <v>-36779.340000000317</v>
          </cell>
        </row>
        <row r="8">
          <cell r="G8">
            <v>-1045.1900000000023</v>
          </cell>
        </row>
        <row r="9">
          <cell r="G9">
            <v>-207447.93999999948</v>
          </cell>
        </row>
        <row r="10">
          <cell r="G10">
            <v>-42156.729999999981</v>
          </cell>
        </row>
        <row r="11">
          <cell r="G11">
            <v>-22151.130000000005</v>
          </cell>
        </row>
        <row r="12">
          <cell r="G12">
            <v>-8249.2300000000105</v>
          </cell>
        </row>
        <row r="13">
          <cell r="G13">
            <v>-61.439999999999941</v>
          </cell>
        </row>
        <row r="14">
          <cell r="G14">
            <v>-992.11000000000058</v>
          </cell>
        </row>
        <row r="15">
          <cell r="G15">
            <v>-153.8799999999992</v>
          </cell>
        </row>
        <row r="16">
          <cell r="G16">
            <v>-191922.42999999993</v>
          </cell>
        </row>
        <row r="17">
          <cell r="G17">
            <v>-43704.399999999907</v>
          </cell>
        </row>
        <row r="18">
          <cell r="G18">
            <v>-58.089999999999918</v>
          </cell>
        </row>
        <row r="19">
          <cell r="G19">
            <v>-163460.98000000045</v>
          </cell>
        </row>
        <row r="20">
          <cell r="G20">
            <v>-1442.8300000000017</v>
          </cell>
        </row>
        <row r="21">
          <cell r="G21">
            <v>-411.05000000000018</v>
          </cell>
        </row>
        <row r="22">
          <cell r="G22">
            <v>-933.56000000000131</v>
          </cell>
        </row>
        <row r="23">
          <cell r="G23">
            <v>-463.30000000000018</v>
          </cell>
        </row>
        <row r="24">
          <cell r="G24">
            <v>-599.79000000003725</v>
          </cell>
        </row>
        <row r="25">
          <cell r="G25">
            <v>-162141.99000000022</v>
          </cell>
        </row>
        <row r="26">
          <cell r="G26">
            <v>-1000.7299999999959</v>
          </cell>
        </row>
      </sheetData>
      <sheetData sheetId="5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H153"/>
  <sheetViews>
    <sheetView tabSelected="1" topLeftCell="A138" zoomScaleNormal="100" workbookViewId="0">
      <selection activeCell="M159" sqref="M159"/>
    </sheetView>
  </sheetViews>
  <sheetFormatPr baseColWidth="10" defaultRowHeight="15" x14ac:dyDescent="0.25"/>
  <cols>
    <col min="1" max="1" width="16.5703125" customWidth="1"/>
    <col min="4" max="4" width="26.5703125" customWidth="1"/>
    <col min="5" max="5" width="20.140625" customWidth="1"/>
    <col min="6" max="6" width="17.5703125" customWidth="1"/>
  </cols>
  <sheetData>
    <row r="1" spans="1:7" ht="15.75" x14ac:dyDescent="0.25">
      <c r="B1" s="1" t="s">
        <v>0</v>
      </c>
      <c r="C1" s="1"/>
      <c r="D1" s="1"/>
      <c r="E1" s="1"/>
      <c r="F1" s="1"/>
    </row>
    <row r="2" spans="1:7" ht="15.75" x14ac:dyDescent="0.25">
      <c r="B2" s="1" t="s">
        <v>1</v>
      </c>
      <c r="C2" s="1"/>
      <c r="D2" s="1"/>
      <c r="E2" s="1"/>
      <c r="F2" s="1"/>
    </row>
    <row r="3" spans="1:7" ht="15.75" x14ac:dyDescent="0.25">
      <c r="B3" s="1" t="s">
        <v>2</v>
      </c>
      <c r="C3" s="1"/>
      <c r="D3" s="1"/>
      <c r="E3" s="1"/>
      <c r="F3" s="1"/>
    </row>
    <row r="4" spans="1:7" ht="15.75" x14ac:dyDescent="0.25">
      <c r="B4" s="1" t="s">
        <v>3</v>
      </c>
      <c r="C4" s="1"/>
      <c r="D4" s="1"/>
      <c r="E4" s="1"/>
      <c r="F4" s="1"/>
    </row>
    <row r="5" spans="1:7" ht="18.75" x14ac:dyDescent="0.25">
      <c r="B5" s="2"/>
      <c r="E5" s="3"/>
      <c r="F5" s="4"/>
    </row>
    <row r="6" spans="1:7" x14ac:dyDescent="0.25">
      <c r="A6" s="5"/>
      <c r="B6" s="6"/>
      <c r="C6" s="7"/>
      <c r="D6" s="7"/>
      <c r="E6" s="8"/>
      <c r="F6" s="9"/>
      <c r="G6" s="10"/>
    </row>
    <row r="7" spans="1:7" x14ac:dyDescent="0.25">
      <c r="A7" s="5">
        <v>4</v>
      </c>
      <c r="B7" s="11" t="s">
        <v>4</v>
      </c>
      <c r="C7" s="11"/>
      <c r="D7" s="11"/>
      <c r="E7" s="12"/>
      <c r="F7" s="9">
        <f>F8</f>
        <v>31403075.969999999</v>
      </c>
      <c r="G7" s="10"/>
    </row>
    <row r="8" spans="1:7" x14ac:dyDescent="0.25">
      <c r="A8" s="5">
        <v>4.2</v>
      </c>
      <c r="B8" s="13" t="s">
        <v>5</v>
      </c>
      <c r="C8" s="13"/>
      <c r="D8" s="13"/>
      <c r="E8" s="12"/>
      <c r="F8" s="14">
        <f>F9+F14</f>
        <v>31403075.969999999</v>
      </c>
      <c r="G8" s="3"/>
    </row>
    <row r="9" spans="1:7" x14ac:dyDescent="0.25">
      <c r="A9" s="15" t="s">
        <v>6</v>
      </c>
      <c r="B9" s="13" t="s">
        <v>7</v>
      </c>
      <c r="C9" s="13"/>
      <c r="D9" s="13"/>
      <c r="E9" s="12"/>
      <c r="F9" s="16">
        <f>E10</f>
        <v>31252538.59</v>
      </c>
      <c r="G9" s="3"/>
    </row>
    <row r="10" spans="1:7" x14ac:dyDescent="0.25">
      <c r="A10" s="17" t="s">
        <v>8</v>
      </c>
      <c r="B10" s="18" t="s">
        <v>9</v>
      </c>
      <c r="C10" s="18"/>
      <c r="D10" s="18"/>
      <c r="E10" s="19">
        <f>E11</f>
        <v>31252538.59</v>
      </c>
      <c r="F10" s="14"/>
      <c r="G10" s="3"/>
    </row>
    <row r="11" spans="1:7" x14ac:dyDescent="0.25">
      <c r="A11" s="17" t="s">
        <v>10</v>
      </c>
      <c r="B11" s="18" t="s">
        <v>11</v>
      </c>
      <c r="C11" s="18"/>
      <c r="D11" s="18"/>
      <c r="E11" s="20">
        <f>SUM(E12:E13)</f>
        <v>31252538.59</v>
      </c>
      <c r="F11" s="14"/>
      <c r="G11" s="3"/>
    </row>
    <row r="12" spans="1:7" x14ac:dyDescent="0.25">
      <c r="A12" s="17" t="s">
        <v>12</v>
      </c>
      <c r="B12" s="18" t="s">
        <v>13</v>
      </c>
      <c r="C12" s="18"/>
      <c r="D12" s="18"/>
      <c r="E12" s="20">
        <v>31104238.59</v>
      </c>
      <c r="F12" s="21"/>
      <c r="G12" s="3"/>
    </row>
    <row r="13" spans="1:7" x14ac:dyDescent="0.25">
      <c r="A13" s="17" t="s">
        <v>14</v>
      </c>
      <c r="B13" s="18" t="s">
        <v>15</v>
      </c>
      <c r="C13" s="18"/>
      <c r="D13" s="18"/>
      <c r="E13" s="22">
        <v>148300</v>
      </c>
      <c r="F13" s="23"/>
      <c r="G13" s="24"/>
    </row>
    <row r="14" spans="1:7" x14ac:dyDescent="0.25">
      <c r="A14" s="15" t="s">
        <v>16</v>
      </c>
      <c r="B14" s="13" t="s">
        <v>17</v>
      </c>
      <c r="C14" s="13"/>
      <c r="D14" s="13"/>
      <c r="E14" s="25"/>
      <c r="F14" s="26">
        <f>E15</f>
        <v>150537.38</v>
      </c>
      <c r="G14" s="24"/>
    </row>
    <row r="15" spans="1:7" x14ac:dyDescent="0.25">
      <c r="A15" s="15" t="s">
        <v>18</v>
      </c>
      <c r="B15" s="13" t="s">
        <v>19</v>
      </c>
      <c r="C15" s="13"/>
      <c r="D15" s="13"/>
      <c r="E15" s="26">
        <f>E16</f>
        <v>150537.38</v>
      </c>
      <c r="F15" s="23"/>
      <c r="G15" s="24"/>
    </row>
    <row r="16" spans="1:7" x14ac:dyDescent="0.25">
      <c r="A16" s="17" t="s">
        <v>20</v>
      </c>
      <c r="B16" s="27" t="s">
        <v>21</v>
      </c>
      <c r="C16" s="27"/>
      <c r="D16" s="27"/>
      <c r="E16" s="20">
        <v>150537.38</v>
      </c>
      <c r="F16" s="23"/>
      <c r="G16" s="24"/>
    </row>
    <row r="17" spans="1:8" x14ac:dyDescent="0.25">
      <c r="A17" s="17"/>
      <c r="B17" s="28"/>
      <c r="C17" s="29"/>
      <c r="D17" s="23"/>
      <c r="E17" s="25"/>
      <c r="F17" s="14"/>
      <c r="G17" s="30"/>
    </row>
    <row r="18" spans="1:8" x14ac:dyDescent="0.25">
      <c r="A18" s="15">
        <v>5</v>
      </c>
      <c r="B18" s="31" t="s">
        <v>22</v>
      </c>
      <c r="C18" s="31"/>
      <c r="D18" s="31"/>
      <c r="E18" s="26"/>
      <c r="F18" s="14">
        <f>+E19+E146</f>
        <v>-22059888.760000002</v>
      </c>
      <c r="G18" s="30"/>
      <c r="H18" s="32"/>
    </row>
    <row r="19" spans="1:8" x14ac:dyDescent="0.25">
      <c r="A19" s="15">
        <v>5.0999999999999996</v>
      </c>
      <c r="B19" s="13" t="s">
        <v>23</v>
      </c>
      <c r="C19" s="13"/>
      <c r="D19" s="13"/>
      <c r="E19" s="33">
        <f>+E20+E44+E89+E112+E136+E143</f>
        <v>-22058991.390000001</v>
      </c>
      <c r="F19" s="34"/>
      <c r="G19" s="30"/>
    </row>
    <row r="20" spans="1:8" x14ac:dyDescent="0.25">
      <c r="A20" s="15" t="s">
        <v>24</v>
      </c>
      <c r="B20" s="13" t="s">
        <v>25</v>
      </c>
      <c r="C20" s="13"/>
      <c r="D20" s="13"/>
      <c r="E20" s="33">
        <f>+E21+E30+E34+E37+E39</f>
        <v>-18640737.75</v>
      </c>
      <c r="F20" s="35"/>
      <c r="G20" s="30"/>
      <c r="H20" s="10"/>
    </row>
    <row r="21" spans="1:8" x14ac:dyDescent="0.25">
      <c r="A21" s="15" t="s">
        <v>26</v>
      </c>
      <c r="B21" s="13" t="s">
        <v>27</v>
      </c>
      <c r="C21" s="13"/>
      <c r="D21" s="13"/>
      <c r="E21" s="33">
        <f>+E22+E24+E26+E28+E29</f>
        <v>-15897001.699999999</v>
      </c>
      <c r="F21" s="35"/>
      <c r="G21" s="30"/>
      <c r="H21" s="10"/>
    </row>
    <row r="22" spans="1:8" x14ac:dyDescent="0.25">
      <c r="A22" s="15" t="s">
        <v>28</v>
      </c>
      <c r="B22" s="13" t="s">
        <v>29</v>
      </c>
      <c r="C22" s="13"/>
      <c r="D22" s="13"/>
      <c r="E22" s="36">
        <f>SUM(E23)</f>
        <v>-9428087.5</v>
      </c>
      <c r="F22" s="35"/>
      <c r="G22" s="30"/>
      <c r="H22" s="10"/>
    </row>
    <row r="23" spans="1:8" x14ac:dyDescent="0.25">
      <c r="A23" s="17" t="s">
        <v>30</v>
      </c>
      <c r="B23" s="18" t="s">
        <v>31</v>
      </c>
      <c r="C23" s="18"/>
      <c r="D23" s="18"/>
      <c r="E23" s="37">
        <v>-9428087.5</v>
      </c>
      <c r="F23" s="38"/>
      <c r="G23" s="30"/>
      <c r="H23" s="39"/>
    </row>
    <row r="24" spans="1:8" x14ac:dyDescent="0.25">
      <c r="A24" s="15" t="s">
        <v>32</v>
      </c>
      <c r="B24" s="13" t="s">
        <v>33</v>
      </c>
      <c r="C24" s="13"/>
      <c r="D24" s="13"/>
      <c r="E24" s="36">
        <f>SUM(E25)</f>
        <v>-6355800</v>
      </c>
      <c r="F24" s="38"/>
      <c r="G24" s="30"/>
      <c r="H24" s="39"/>
    </row>
    <row r="25" spans="1:8" x14ac:dyDescent="0.25">
      <c r="A25" s="17" t="s">
        <v>34</v>
      </c>
      <c r="B25" s="40" t="s">
        <v>35</v>
      </c>
      <c r="C25" s="40"/>
      <c r="D25" s="40"/>
      <c r="E25" s="41">
        <v>-6355800</v>
      </c>
      <c r="F25" s="42"/>
      <c r="G25" s="30"/>
      <c r="H25" s="39"/>
    </row>
    <row r="26" spans="1:8" x14ac:dyDescent="0.25">
      <c r="A26" s="15" t="s">
        <v>36</v>
      </c>
      <c r="B26" s="13" t="s">
        <v>37</v>
      </c>
      <c r="C26" s="13"/>
      <c r="D26" s="13"/>
      <c r="E26" s="41">
        <f>SUM(E27)</f>
        <v>0</v>
      </c>
      <c r="F26" s="42"/>
      <c r="G26" s="30"/>
      <c r="H26" s="39"/>
    </row>
    <row r="27" spans="1:8" x14ac:dyDescent="0.25">
      <c r="A27" s="17" t="s">
        <v>38</v>
      </c>
      <c r="B27" s="18" t="s">
        <v>39</v>
      </c>
      <c r="C27" s="18"/>
      <c r="D27" s="18"/>
      <c r="E27" s="41"/>
      <c r="F27" s="42"/>
      <c r="G27" s="30"/>
      <c r="H27" s="39"/>
    </row>
    <row r="28" spans="1:8" x14ac:dyDescent="0.25">
      <c r="A28" s="15" t="s">
        <v>40</v>
      </c>
      <c r="B28" s="13" t="s">
        <v>41</v>
      </c>
      <c r="C28" s="13"/>
      <c r="D28" s="13"/>
      <c r="E28" s="43">
        <v>-113114.2</v>
      </c>
      <c r="F28" s="42"/>
      <c r="G28" s="30"/>
      <c r="H28" s="39"/>
    </row>
    <row r="29" spans="1:8" x14ac:dyDescent="0.25">
      <c r="A29" s="15" t="s">
        <v>42</v>
      </c>
      <c r="B29" s="13" t="s">
        <v>43</v>
      </c>
      <c r="C29" s="13"/>
      <c r="D29" s="13"/>
      <c r="E29" s="41"/>
      <c r="F29" s="42"/>
      <c r="G29" s="30"/>
      <c r="H29" s="39"/>
    </row>
    <row r="30" spans="1:8" x14ac:dyDescent="0.25">
      <c r="A30" s="15" t="s">
        <v>44</v>
      </c>
      <c r="B30" s="13" t="s">
        <v>45</v>
      </c>
      <c r="C30" s="13"/>
      <c r="D30" s="13"/>
      <c r="E30" s="43">
        <f>+E31+E32</f>
        <v>-319024.5</v>
      </c>
      <c r="F30" s="42"/>
      <c r="G30" s="30"/>
      <c r="H30" s="39"/>
    </row>
    <row r="31" spans="1:8" x14ac:dyDescent="0.25">
      <c r="A31" s="17" t="s">
        <v>46</v>
      </c>
      <c r="B31" s="18" t="s">
        <v>47</v>
      </c>
      <c r="C31" s="18"/>
      <c r="D31" s="18"/>
      <c r="E31" s="41"/>
      <c r="F31" s="42"/>
      <c r="G31" s="30"/>
      <c r="H31" s="39"/>
    </row>
    <row r="32" spans="1:8" x14ac:dyDescent="0.25">
      <c r="A32" s="15" t="s">
        <v>48</v>
      </c>
      <c r="B32" s="13" t="s">
        <v>49</v>
      </c>
      <c r="C32" s="13"/>
      <c r="D32" s="13"/>
      <c r="E32" s="44">
        <f>SUM(E33)</f>
        <v>-319024.5</v>
      </c>
      <c r="F32" s="45"/>
      <c r="G32" s="30"/>
      <c r="H32" s="39"/>
    </row>
    <row r="33" spans="1:8" x14ac:dyDescent="0.25">
      <c r="A33" s="17" t="s">
        <v>50</v>
      </c>
      <c r="B33" s="18" t="s">
        <v>51</v>
      </c>
      <c r="C33" s="18"/>
      <c r="D33" s="18"/>
      <c r="E33" s="41">
        <v>-319024.5</v>
      </c>
      <c r="F33" s="35"/>
      <c r="G33" s="30"/>
      <c r="H33" s="39"/>
    </row>
    <row r="34" spans="1:8" x14ac:dyDescent="0.25">
      <c r="A34" s="15" t="s">
        <v>52</v>
      </c>
      <c r="B34" s="13" t="s">
        <v>53</v>
      </c>
      <c r="C34" s="13"/>
      <c r="D34" s="13"/>
      <c r="E34" s="43">
        <f>+E35</f>
        <v>0</v>
      </c>
      <c r="F34" s="35"/>
      <c r="G34" s="30"/>
      <c r="H34" s="39"/>
    </row>
    <row r="35" spans="1:8" x14ac:dyDescent="0.25">
      <c r="A35" s="15" t="s">
        <v>54</v>
      </c>
      <c r="B35" s="13" t="s">
        <v>55</v>
      </c>
      <c r="C35" s="13"/>
      <c r="D35" s="13"/>
      <c r="E35" s="41">
        <f>SUM(E36)</f>
        <v>0</v>
      </c>
      <c r="F35" s="35"/>
      <c r="G35" s="30"/>
      <c r="H35" s="39"/>
    </row>
    <row r="36" spans="1:8" x14ac:dyDescent="0.25">
      <c r="A36" s="17" t="s">
        <v>56</v>
      </c>
      <c r="B36" s="18" t="s">
        <v>57</v>
      </c>
      <c r="C36" s="18"/>
      <c r="D36" s="18"/>
      <c r="E36" s="41"/>
      <c r="F36" s="35"/>
      <c r="G36" s="30"/>
      <c r="H36" s="39"/>
    </row>
    <row r="37" spans="1:8" x14ac:dyDescent="0.25">
      <c r="A37" s="15" t="s">
        <v>58</v>
      </c>
      <c r="B37" s="13" t="s">
        <v>59</v>
      </c>
      <c r="C37" s="13"/>
      <c r="D37" s="13"/>
      <c r="E37" s="43">
        <f>+E38</f>
        <v>0</v>
      </c>
      <c r="F37" s="35"/>
      <c r="G37" s="30"/>
      <c r="H37" s="39"/>
    </row>
    <row r="38" spans="1:8" x14ac:dyDescent="0.25">
      <c r="A38" s="17" t="s">
        <v>60</v>
      </c>
      <c r="B38" s="18" t="s">
        <v>61</v>
      </c>
      <c r="C38" s="18"/>
      <c r="D38" s="18"/>
      <c r="E38" s="41"/>
      <c r="F38" s="35"/>
      <c r="G38" s="30"/>
      <c r="H38" s="39"/>
    </row>
    <row r="39" spans="1:8" x14ac:dyDescent="0.25">
      <c r="A39" s="15" t="s">
        <v>62</v>
      </c>
      <c r="B39" s="13" t="s">
        <v>63</v>
      </c>
      <c r="C39" s="13"/>
      <c r="D39" s="13"/>
      <c r="E39" s="46">
        <f>SUM(E40:E42)</f>
        <v>-2424711.5499999998</v>
      </c>
      <c r="F39" s="35"/>
      <c r="G39" s="30"/>
      <c r="H39" s="39"/>
    </row>
    <row r="40" spans="1:8" x14ac:dyDescent="0.25">
      <c r="A40" s="17" t="s">
        <v>64</v>
      </c>
      <c r="B40" s="18" t="s">
        <v>65</v>
      </c>
      <c r="C40" s="18"/>
      <c r="D40" s="18"/>
      <c r="E40" s="47">
        <v>-1122632.18</v>
      </c>
      <c r="F40" s="35"/>
      <c r="G40" s="30"/>
      <c r="H40" s="39"/>
    </row>
    <row r="41" spans="1:8" x14ac:dyDescent="0.25">
      <c r="A41" s="17" t="s">
        <v>66</v>
      </c>
      <c r="B41" s="18" t="s">
        <v>67</v>
      </c>
      <c r="C41" s="18"/>
      <c r="D41" s="18"/>
      <c r="E41" s="47">
        <v>-1128687.1399999999</v>
      </c>
      <c r="F41" s="35"/>
      <c r="G41" s="30"/>
      <c r="H41" s="39"/>
    </row>
    <row r="42" spans="1:8" x14ac:dyDescent="0.25">
      <c r="A42" s="17" t="s">
        <v>68</v>
      </c>
      <c r="B42" s="18" t="s">
        <v>69</v>
      </c>
      <c r="C42" s="18"/>
      <c r="D42" s="18"/>
      <c r="E42" s="47">
        <v>-173392.23</v>
      </c>
      <c r="F42" s="35"/>
      <c r="G42" s="30"/>
      <c r="H42" s="39"/>
    </row>
    <row r="43" spans="1:8" x14ac:dyDescent="0.25">
      <c r="A43" s="15"/>
      <c r="B43" s="48"/>
      <c r="C43" s="48"/>
      <c r="D43" s="48"/>
      <c r="E43" s="47"/>
      <c r="F43" s="35"/>
      <c r="G43" s="30"/>
      <c r="H43" s="39"/>
    </row>
    <row r="44" spans="1:8" x14ac:dyDescent="0.25">
      <c r="A44" s="15" t="s">
        <v>70</v>
      </c>
      <c r="B44" s="13" t="s">
        <v>71</v>
      </c>
      <c r="C44" s="13"/>
      <c r="D44" s="13"/>
      <c r="E44" s="46">
        <f>+E45+E51+E53+E55+E59+E62+E66+E71+E79+E82</f>
        <v>-183891.82</v>
      </c>
      <c r="F44" s="35"/>
      <c r="G44" s="30"/>
      <c r="H44" s="39"/>
    </row>
    <row r="45" spans="1:8" x14ac:dyDescent="0.25">
      <c r="A45" s="15" t="s">
        <v>72</v>
      </c>
      <c r="B45" s="13" t="s">
        <v>73</v>
      </c>
      <c r="C45" s="13"/>
      <c r="D45" s="13"/>
      <c r="E45" s="46">
        <f>SUM(E46:E50)</f>
        <v>-26511</v>
      </c>
      <c r="F45" s="35"/>
      <c r="G45" s="30"/>
      <c r="H45" s="39"/>
    </row>
    <row r="46" spans="1:8" x14ac:dyDescent="0.25">
      <c r="A46" s="17" t="s">
        <v>74</v>
      </c>
      <c r="B46" s="27" t="s">
        <v>75</v>
      </c>
      <c r="C46" s="27"/>
      <c r="D46" s="27"/>
      <c r="E46" s="41"/>
      <c r="F46" s="42"/>
      <c r="G46" s="49"/>
      <c r="H46" s="10"/>
    </row>
    <row r="47" spans="1:8" x14ac:dyDescent="0.25">
      <c r="A47" s="17" t="s">
        <v>76</v>
      </c>
      <c r="B47" s="27" t="s">
        <v>77</v>
      </c>
      <c r="C47" s="27"/>
      <c r="D47" s="27"/>
      <c r="E47" s="41"/>
      <c r="F47" s="50"/>
      <c r="G47" s="30"/>
    </row>
    <row r="48" spans="1:8" x14ac:dyDescent="0.25">
      <c r="A48" s="17" t="s">
        <v>78</v>
      </c>
      <c r="B48" s="27" t="s">
        <v>79</v>
      </c>
      <c r="C48" s="27"/>
      <c r="D48" s="27"/>
      <c r="E48" s="41">
        <f>-466246.11+458241.11</f>
        <v>-8005</v>
      </c>
      <c r="F48" s="50"/>
      <c r="G48" s="30"/>
    </row>
    <row r="49" spans="1:7" x14ac:dyDescent="0.25">
      <c r="A49" s="17" t="s">
        <v>80</v>
      </c>
      <c r="B49" s="27" t="s">
        <v>81</v>
      </c>
      <c r="C49" s="27"/>
      <c r="D49" s="27"/>
      <c r="E49" s="41"/>
      <c r="F49" s="50"/>
      <c r="G49" s="30"/>
    </row>
    <row r="50" spans="1:7" x14ac:dyDescent="0.25">
      <c r="A50" s="17" t="s">
        <v>82</v>
      </c>
      <c r="B50" s="27" t="s">
        <v>83</v>
      </c>
      <c r="C50" s="27"/>
      <c r="D50" s="27"/>
      <c r="E50" s="41">
        <v>-18506</v>
      </c>
      <c r="F50" s="50"/>
      <c r="G50" s="30"/>
    </row>
    <row r="51" spans="1:7" x14ac:dyDescent="0.25">
      <c r="A51" s="15" t="s">
        <v>84</v>
      </c>
      <c r="B51" s="31" t="s">
        <v>85</v>
      </c>
      <c r="C51" s="31"/>
      <c r="D51" s="31"/>
      <c r="E51" s="43">
        <f>SUM(E52)</f>
        <v>-29500</v>
      </c>
      <c r="F51" s="50"/>
      <c r="G51" s="30"/>
    </row>
    <row r="52" spans="1:7" x14ac:dyDescent="0.25">
      <c r="A52" s="17" t="s">
        <v>86</v>
      </c>
      <c r="B52" s="18" t="s">
        <v>87</v>
      </c>
      <c r="C52" s="18"/>
      <c r="D52" s="18"/>
      <c r="E52" s="51">
        <v>-29500</v>
      </c>
      <c r="F52" s="35"/>
      <c r="G52" s="30"/>
    </row>
    <row r="53" spans="1:7" x14ac:dyDescent="0.25">
      <c r="A53" s="15" t="s">
        <v>88</v>
      </c>
      <c r="B53" s="13" t="s">
        <v>89</v>
      </c>
      <c r="C53" s="13"/>
      <c r="D53" s="13"/>
      <c r="E53" s="43">
        <f>SUM(E54)</f>
        <v>0</v>
      </c>
      <c r="F53" s="42"/>
      <c r="G53" s="30"/>
    </row>
    <row r="54" spans="1:7" x14ac:dyDescent="0.25">
      <c r="A54" s="17" t="s">
        <v>90</v>
      </c>
      <c r="B54" s="18" t="s">
        <v>91</v>
      </c>
      <c r="C54" s="18"/>
      <c r="D54" s="18"/>
      <c r="E54" s="41"/>
      <c r="F54" s="42"/>
      <c r="G54" s="30"/>
    </row>
    <row r="55" spans="1:7" x14ac:dyDescent="0.25">
      <c r="A55" s="15" t="s">
        <v>92</v>
      </c>
      <c r="B55" s="13" t="s">
        <v>93</v>
      </c>
      <c r="C55" s="13"/>
      <c r="D55" s="13"/>
      <c r="E55" s="43">
        <f>SUM(E56:E58)</f>
        <v>0</v>
      </c>
      <c r="F55" s="42"/>
      <c r="G55" s="30"/>
    </row>
    <row r="56" spans="1:7" x14ac:dyDescent="0.25">
      <c r="A56" s="17" t="s">
        <v>94</v>
      </c>
      <c r="B56" s="18" t="s">
        <v>95</v>
      </c>
      <c r="C56" s="18"/>
      <c r="D56" s="18"/>
      <c r="E56" s="41"/>
      <c r="F56" s="42"/>
      <c r="G56" s="30"/>
    </row>
    <row r="57" spans="1:7" x14ac:dyDescent="0.25">
      <c r="A57" s="17" t="s">
        <v>96</v>
      </c>
      <c r="B57" s="18" t="s">
        <v>97</v>
      </c>
      <c r="C57" s="18"/>
      <c r="D57" s="18"/>
      <c r="E57" s="41"/>
      <c r="F57" s="42"/>
      <c r="G57" s="30"/>
    </row>
    <row r="58" spans="1:7" x14ac:dyDescent="0.25">
      <c r="A58" s="17" t="s">
        <v>98</v>
      </c>
      <c r="B58" s="18" t="s">
        <v>99</v>
      </c>
      <c r="C58" s="18"/>
      <c r="D58" s="18"/>
      <c r="E58" s="41"/>
      <c r="F58" s="42"/>
      <c r="G58" s="30"/>
    </row>
    <row r="59" spans="1:7" x14ac:dyDescent="0.25">
      <c r="A59" s="15" t="s">
        <v>100</v>
      </c>
      <c r="B59" s="13" t="s">
        <v>101</v>
      </c>
      <c r="C59" s="13"/>
      <c r="D59" s="13"/>
      <c r="E59" s="43">
        <f>+E60</f>
        <v>0</v>
      </c>
      <c r="F59" s="42"/>
      <c r="G59" s="30"/>
    </row>
    <row r="60" spans="1:7" x14ac:dyDescent="0.25">
      <c r="A60" s="15" t="s">
        <v>102</v>
      </c>
      <c r="B60" s="13" t="s">
        <v>103</v>
      </c>
      <c r="C60" s="13"/>
      <c r="D60" s="13"/>
      <c r="E60" s="43">
        <f>SUM(E61)</f>
        <v>0</v>
      </c>
      <c r="F60" s="42"/>
      <c r="G60" s="30"/>
    </row>
    <row r="61" spans="1:7" x14ac:dyDescent="0.25">
      <c r="A61" s="17" t="s">
        <v>104</v>
      </c>
      <c r="B61" s="18" t="s">
        <v>105</v>
      </c>
      <c r="C61" s="18"/>
      <c r="D61" s="18"/>
      <c r="E61" s="41"/>
      <c r="F61" s="42"/>
      <c r="G61" s="30"/>
    </row>
    <row r="62" spans="1:7" x14ac:dyDescent="0.25">
      <c r="A62" s="15" t="s">
        <v>106</v>
      </c>
      <c r="B62" s="13" t="s">
        <v>107</v>
      </c>
      <c r="C62" s="13"/>
      <c r="D62" s="13"/>
      <c r="E62" s="43">
        <f>SUM(E63:E65)</f>
        <v>-127880.82</v>
      </c>
      <c r="F62" s="42"/>
      <c r="G62" s="30"/>
    </row>
    <row r="63" spans="1:7" x14ac:dyDescent="0.25">
      <c r="A63" s="17" t="s">
        <v>108</v>
      </c>
      <c r="B63" s="18" t="s">
        <v>109</v>
      </c>
      <c r="C63" s="18"/>
      <c r="D63" s="18"/>
      <c r="E63" s="41"/>
      <c r="F63" s="42"/>
      <c r="G63" s="30"/>
    </row>
    <row r="64" spans="1:7" x14ac:dyDescent="0.25">
      <c r="A64" s="17" t="s">
        <v>110</v>
      </c>
      <c r="B64" s="18" t="s">
        <v>111</v>
      </c>
      <c r="C64" s="18"/>
      <c r="D64" s="18"/>
      <c r="E64" s="41"/>
      <c r="F64" s="42"/>
      <c r="G64" s="30"/>
    </row>
    <row r="65" spans="1:7" x14ac:dyDescent="0.25">
      <c r="A65" s="17" t="s">
        <v>112</v>
      </c>
      <c r="B65" s="18" t="s">
        <v>113</v>
      </c>
      <c r="C65" s="18"/>
      <c r="D65" s="18"/>
      <c r="E65" s="41">
        <f>-4332.6-123548.22</f>
        <v>-127880.82</v>
      </c>
      <c r="F65" s="42"/>
      <c r="G65" s="30"/>
    </row>
    <row r="66" spans="1:7" x14ac:dyDescent="0.25">
      <c r="A66" s="15" t="s">
        <v>114</v>
      </c>
      <c r="B66" s="31" t="s">
        <v>115</v>
      </c>
      <c r="C66" s="31"/>
      <c r="D66" s="31"/>
      <c r="E66" s="43">
        <f>SUM(E67)</f>
        <v>0</v>
      </c>
      <c r="F66" s="42"/>
      <c r="G66" s="30"/>
    </row>
    <row r="67" spans="1:7" x14ac:dyDescent="0.25">
      <c r="A67" s="15" t="s">
        <v>116</v>
      </c>
      <c r="B67" s="13" t="s">
        <v>117</v>
      </c>
      <c r="C67" s="13"/>
      <c r="D67" s="13"/>
      <c r="E67" s="43">
        <f>+E68</f>
        <v>0</v>
      </c>
      <c r="F67" s="42"/>
      <c r="G67" s="30"/>
    </row>
    <row r="68" spans="1:7" x14ac:dyDescent="0.25">
      <c r="A68" s="17" t="s">
        <v>118</v>
      </c>
      <c r="B68" s="18" t="s">
        <v>119</v>
      </c>
      <c r="C68" s="18"/>
      <c r="D68" s="18"/>
      <c r="E68" s="41"/>
      <c r="F68" s="42"/>
      <c r="G68" s="30"/>
    </row>
    <row r="69" spans="1:7" x14ac:dyDescent="0.25">
      <c r="A69" s="15" t="s">
        <v>120</v>
      </c>
      <c r="B69" s="13" t="s">
        <v>121</v>
      </c>
      <c r="C69" s="13"/>
      <c r="D69" s="13"/>
      <c r="E69" s="43">
        <f>+E70</f>
        <v>0</v>
      </c>
      <c r="F69" s="42"/>
      <c r="G69" s="30"/>
    </row>
    <row r="70" spans="1:7" x14ac:dyDescent="0.25">
      <c r="A70" s="17" t="s">
        <v>122</v>
      </c>
      <c r="B70" s="27" t="s">
        <v>123</v>
      </c>
      <c r="C70" s="27"/>
      <c r="D70" s="27"/>
      <c r="E70" s="41"/>
      <c r="F70" s="42"/>
      <c r="G70" s="30"/>
    </row>
    <row r="71" spans="1:7" x14ac:dyDescent="0.25">
      <c r="A71" s="15" t="s">
        <v>124</v>
      </c>
      <c r="B71" s="13" t="s">
        <v>125</v>
      </c>
      <c r="C71" s="13"/>
      <c r="D71" s="13"/>
      <c r="E71" s="43">
        <f>SUM(E72:E78)</f>
        <v>0</v>
      </c>
      <c r="F71" s="42"/>
      <c r="G71" s="30"/>
    </row>
    <row r="72" spans="1:7" x14ac:dyDescent="0.25">
      <c r="A72" s="17" t="s">
        <v>126</v>
      </c>
      <c r="B72" s="27" t="s">
        <v>127</v>
      </c>
      <c r="C72" s="27"/>
      <c r="D72" s="27"/>
      <c r="E72" s="41"/>
      <c r="F72" s="42"/>
      <c r="G72" s="30"/>
    </row>
    <row r="73" spans="1:7" x14ac:dyDescent="0.25">
      <c r="A73" s="17" t="s">
        <v>128</v>
      </c>
      <c r="B73" s="18" t="s">
        <v>129</v>
      </c>
      <c r="C73" s="18"/>
      <c r="D73" s="18"/>
      <c r="E73" s="41"/>
      <c r="F73" s="42"/>
      <c r="G73" s="30"/>
    </row>
    <row r="74" spans="1:7" x14ac:dyDescent="0.25">
      <c r="A74" s="17" t="s">
        <v>130</v>
      </c>
      <c r="B74" s="18" t="s">
        <v>131</v>
      </c>
      <c r="C74" s="18"/>
      <c r="D74" s="18"/>
      <c r="E74" s="41"/>
      <c r="F74" s="42"/>
      <c r="G74" s="30"/>
    </row>
    <row r="75" spans="1:7" x14ac:dyDescent="0.25">
      <c r="A75" s="17" t="s">
        <v>132</v>
      </c>
      <c r="B75" s="18" t="s">
        <v>133</v>
      </c>
      <c r="C75" s="18"/>
      <c r="D75" s="18"/>
      <c r="E75" s="41"/>
      <c r="F75" s="42"/>
      <c r="G75" s="30"/>
    </row>
    <row r="76" spans="1:7" x14ac:dyDescent="0.25">
      <c r="A76" s="17" t="s">
        <v>134</v>
      </c>
      <c r="B76" s="18" t="s">
        <v>135</v>
      </c>
      <c r="C76" s="18"/>
      <c r="D76" s="18"/>
      <c r="E76" s="41"/>
      <c r="F76" s="42"/>
      <c r="G76" s="30"/>
    </row>
    <row r="77" spans="1:7" x14ac:dyDescent="0.25">
      <c r="A77" s="17" t="s">
        <v>136</v>
      </c>
      <c r="B77" s="18" t="s">
        <v>137</v>
      </c>
      <c r="C77" s="18"/>
      <c r="D77" s="18"/>
      <c r="E77" s="41"/>
      <c r="F77" s="42"/>
      <c r="G77" s="30"/>
    </row>
    <row r="78" spans="1:7" x14ac:dyDescent="0.25">
      <c r="A78" s="17" t="s">
        <v>138</v>
      </c>
      <c r="B78" s="18" t="s">
        <v>139</v>
      </c>
      <c r="C78" s="18"/>
      <c r="D78" s="18"/>
      <c r="E78" s="41"/>
      <c r="F78" s="42"/>
      <c r="G78" s="30"/>
    </row>
    <row r="79" spans="1:7" x14ac:dyDescent="0.25">
      <c r="A79" s="15" t="s">
        <v>140</v>
      </c>
      <c r="B79" s="13" t="s">
        <v>141</v>
      </c>
      <c r="C79" s="13"/>
      <c r="D79" s="13"/>
      <c r="E79" s="43">
        <f>SUM(E80:E81)</f>
        <v>0</v>
      </c>
      <c r="F79" s="42"/>
      <c r="G79" s="30"/>
    </row>
    <row r="80" spans="1:7" x14ac:dyDescent="0.25">
      <c r="A80" s="17" t="s">
        <v>142</v>
      </c>
      <c r="B80" s="18" t="s">
        <v>143</v>
      </c>
      <c r="C80" s="18"/>
      <c r="D80" s="18"/>
      <c r="E80" s="41"/>
      <c r="F80" s="42"/>
      <c r="G80" s="30"/>
    </row>
    <row r="81" spans="1:7" x14ac:dyDescent="0.25">
      <c r="A81" s="17" t="s">
        <v>144</v>
      </c>
      <c r="B81" s="18" t="s">
        <v>145</v>
      </c>
      <c r="C81" s="18"/>
      <c r="D81" s="18"/>
      <c r="E81" s="41"/>
      <c r="F81" s="42"/>
      <c r="G81" s="30"/>
    </row>
    <row r="82" spans="1:7" x14ac:dyDescent="0.25">
      <c r="A82" s="15" t="s">
        <v>146</v>
      </c>
      <c r="B82" s="13" t="s">
        <v>147</v>
      </c>
      <c r="C82" s="13"/>
      <c r="D82" s="13"/>
      <c r="E82" s="41">
        <f>+E83+E84</f>
        <v>0</v>
      </c>
      <c r="F82" s="42"/>
      <c r="G82" s="30"/>
    </row>
    <row r="83" spans="1:7" x14ac:dyDescent="0.25">
      <c r="A83" s="17" t="s">
        <v>148</v>
      </c>
      <c r="B83" s="18" t="s">
        <v>149</v>
      </c>
      <c r="C83" s="18"/>
      <c r="D83" s="18"/>
      <c r="E83" s="41"/>
      <c r="F83" s="42"/>
      <c r="G83" s="30"/>
    </row>
    <row r="84" spans="1:7" x14ac:dyDescent="0.25">
      <c r="A84" s="15" t="s">
        <v>150</v>
      </c>
      <c r="B84" s="13" t="s">
        <v>151</v>
      </c>
      <c r="C84" s="13"/>
      <c r="D84" s="13"/>
      <c r="E84" s="43">
        <f>SUM(E85:E87)</f>
        <v>0</v>
      </c>
      <c r="F84" s="42"/>
      <c r="G84" s="30"/>
    </row>
    <row r="85" spans="1:7" x14ac:dyDescent="0.25">
      <c r="A85" s="17" t="s">
        <v>152</v>
      </c>
      <c r="B85" s="18" t="s">
        <v>153</v>
      </c>
      <c r="C85" s="18"/>
      <c r="D85" s="18"/>
      <c r="E85" s="41"/>
      <c r="F85" s="42"/>
      <c r="G85" s="30"/>
    </row>
    <row r="86" spans="1:7" x14ac:dyDescent="0.25">
      <c r="A86" s="17" t="s">
        <v>154</v>
      </c>
      <c r="B86" s="18" t="s">
        <v>155</v>
      </c>
      <c r="C86" s="18"/>
      <c r="D86" s="18"/>
      <c r="E86" s="41"/>
      <c r="F86" s="42"/>
      <c r="G86" s="30"/>
    </row>
    <row r="87" spans="1:7" x14ac:dyDescent="0.25">
      <c r="A87" s="17" t="s">
        <v>156</v>
      </c>
      <c r="B87" s="18" t="s">
        <v>157</v>
      </c>
      <c r="C87" s="18"/>
      <c r="D87" s="18"/>
      <c r="E87" s="41"/>
      <c r="F87" s="42"/>
      <c r="G87" s="30"/>
    </row>
    <row r="88" spans="1:7" x14ac:dyDescent="0.25">
      <c r="A88" s="17"/>
      <c r="B88" s="52"/>
      <c r="C88" s="52"/>
      <c r="D88" s="52"/>
      <c r="E88" s="41"/>
      <c r="F88" s="42"/>
      <c r="G88" s="30"/>
    </row>
    <row r="89" spans="1:7" x14ac:dyDescent="0.25">
      <c r="A89" s="15" t="s">
        <v>158</v>
      </c>
      <c r="B89" s="13" t="s">
        <v>159</v>
      </c>
      <c r="C89" s="13"/>
      <c r="D89" s="13"/>
      <c r="E89" s="43">
        <f>+E90+E93+E96+E100+E103+E106</f>
        <v>-2284536.4000000004</v>
      </c>
      <c r="F89" s="42"/>
      <c r="G89" s="30"/>
    </row>
    <row r="90" spans="1:7" x14ac:dyDescent="0.25">
      <c r="A90" s="15" t="s">
        <v>160</v>
      </c>
      <c r="B90" s="13" t="s">
        <v>161</v>
      </c>
      <c r="C90" s="13"/>
      <c r="D90" s="13"/>
      <c r="E90" s="43">
        <f>SUM(E91:E92)</f>
        <v>-34675</v>
      </c>
      <c r="F90" s="42"/>
      <c r="G90" s="30"/>
    </row>
    <row r="91" spans="1:7" x14ac:dyDescent="0.25">
      <c r="A91" s="17" t="s">
        <v>162</v>
      </c>
      <c r="B91" s="52" t="s">
        <v>163</v>
      </c>
      <c r="C91" s="52"/>
      <c r="D91" s="52"/>
      <c r="E91" s="41">
        <v>-34675</v>
      </c>
      <c r="F91" s="42"/>
      <c r="G91" s="30"/>
    </row>
    <row r="92" spans="1:7" x14ac:dyDescent="0.25">
      <c r="A92" s="17" t="s">
        <v>164</v>
      </c>
      <c r="B92" s="18" t="s">
        <v>165</v>
      </c>
      <c r="C92" s="18"/>
      <c r="D92" s="18"/>
      <c r="E92" s="41"/>
      <c r="F92" s="42"/>
      <c r="G92" s="30"/>
    </row>
    <row r="93" spans="1:7" x14ac:dyDescent="0.25">
      <c r="A93" s="15" t="s">
        <v>166</v>
      </c>
      <c r="B93" s="13" t="s">
        <v>167</v>
      </c>
      <c r="C93" s="13"/>
      <c r="D93" s="13"/>
      <c r="E93" s="43">
        <f>SUM(E94:E95)</f>
        <v>0</v>
      </c>
      <c r="F93" s="42"/>
      <c r="G93" s="30"/>
    </row>
    <row r="94" spans="1:7" x14ac:dyDescent="0.25">
      <c r="A94" s="17" t="s">
        <v>168</v>
      </c>
      <c r="B94" s="18" t="s">
        <v>169</v>
      </c>
      <c r="C94" s="18"/>
      <c r="D94" s="18"/>
      <c r="E94" s="41"/>
      <c r="F94" s="42"/>
      <c r="G94" s="30"/>
    </row>
    <row r="95" spans="1:7" x14ac:dyDescent="0.25">
      <c r="A95" s="17" t="s">
        <v>170</v>
      </c>
      <c r="B95" s="18" t="s">
        <v>171</v>
      </c>
      <c r="C95" s="18"/>
      <c r="D95" s="18"/>
      <c r="E95" s="41"/>
      <c r="F95" s="42"/>
      <c r="G95" s="30"/>
    </row>
    <row r="96" spans="1:7" x14ac:dyDescent="0.25">
      <c r="A96" s="15" t="s">
        <v>172</v>
      </c>
      <c r="B96" s="13" t="s">
        <v>173</v>
      </c>
      <c r="C96" s="13"/>
      <c r="D96" s="13"/>
      <c r="E96" s="43">
        <f>SUM(E97:E99)</f>
        <v>-1562814.08</v>
      </c>
      <c r="F96" s="42"/>
      <c r="G96" s="30"/>
    </row>
    <row r="97" spans="1:7" x14ac:dyDescent="0.25">
      <c r="A97" s="17" t="s">
        <v>174</v>
      </c>
      <c r="B97" s="18" t="s">
        <v>175</v>
      </c>
      <c r="C97" s="18"/>
      <c r="D97" s="18"/>
      <c r="E97" s="41">
        <v>-15250</v>
      </c>
      <c r="F97" s="42"/>
      <c r="G97" s="30"/>
    </row>
    <row r="98" spans="1:7" x14ac:dyDescent="0.25">
      <c r="A98" s="17" t="s">
        <v>176</v>
      </c>
      <c r="B98" s="18" t="s">
        <v>177</v>
      </c>
      <c r="C98" s="18"/>
      <c r="D98" s="18"/>
      <c r="E98" s="41">
        <v>-1547564.08</v>
      </c>
      <c r="F98" s="42"/>
      <c r="G98" s="30"/>
    </row>
    <row r="99" spans="1:7" x14ac:dyDescent="0.25">
      <c r="A99" s="17" t="s">
        <v>178</v>
      </c>
      <c r="B99" s="18" t="s">
        <v>179</v>
      </c>
      <c r="C99" s="18"/>
      <c r="D99" s="18"/>
      <c r="E99" s="41"/>
      <c r="F99" s="42"/>
      <c r="G99" s="30"/>
    </row>
    <row r="100" spans="1:7" x14ac:dyDescent="0.25">
      <c r="A100" s="15" t="s">
        <v>180</v>
      </c>
      <c r="B100" s="13" t="s">
        <v>181</v>
      </c>
      <c r="C100" s="13"/>
      <c r="D100" s="13"/>
      <c r="E100" s="43">
        <f>SUM(E101:E102)</f>
        <v>-130400</v>
      </c>
      <c r="F100" s="42"/>
      <c r="G100" s="30"/>
    </row>
    <row r="101" spans="1:7" x14ac:dyDescent="0.25">
      <c r="A101" s="17" t="s">
        <v>182</v>
      </c>
      <c r="B101" s="18" t="s">
        <v>183</v>
      </c>
      <c r="C101" s="18"/>
      <c r="D101" s="18"/>
      <c r="E101" s="41"/>
      <c r="F101" s="42"/>
      <c r="G101" s="30"/>
    </row>
    <row r="102" spans="1:7" x14ac:dyDescent="0.25">
      <c r="A102" s="17" t="s">
        <v>184</v>
      </c>
      <c r="B102" s="52" t="s">
        <v>185</v>
      </c>
      <c r="C102" s="52"/>
      <c r="D102" s="52"/>
      <c r="E102" s="41">
        <v>-130400</v>
      </c>
      <c r="F102" s="42"/>
      <c r="G102" s="30"/>
    </row>
    <row r="103" spans="1:7" x14ac:dyDescent="0.25">
      <c r="A103" s="15" t="s">
        <v>186</v>
      </c>
      <c r="B103" s="31" t="s">
        <v>187</v>
      </c>
      <c r="C103" s="31"/>
      <c r="D103" s="31"/>
      <c r="E103" s="43">
        <f>SUM(E104:E105)</f>
        <v>-403074.74</v>
      </c>
      <c r="F103" s="42"/>
      <c r="G103" s="30"/>
    </row>
    <row r="104" spans="1:7" x14ac:dyDescent="0.25">
      <c r="A104" s="17" t="s">
        <v>188</v>
      </c>
      <c r="B104" s="18" t="s">
        <v>189</v>
      </c>
      <c r="C104" s="18"/>
      <c r="D104" s="18"/>
      <c r="E104" s="41">
        <v>-403074.74</v>
      </c>
      <c r="F104" s="42"/>
      <c r="G104" s="30"/>
    </row>
    <row r="105" spans="1:7" x14ac:dyDescent="0.25">
      <c r="A105" s="17" t="s">
        <v>190</v>
      </c>
      <c r="B105" s="18" t="s">
        <v>191</v>
      </c>
      <c r="C105" s="18"/>
      <c r="D105" s="18"/>
      <c r="E105" s="41"/>
      <c r="F105" s="42"/>
      <c r="G105" s="30"/>
    </row>
    <row r="106" spans="1:7" x14ac:dyDescent="0.25">
      <c r="A106" s="15" t="s">
        <v>192</v>
      </c>
      <c r="B106" s="13" t="s">
        <v>193</v>
      </c>
      <c r="C106" s="13"/>
      <c r="D106" s="13"/>
      <c r="E106" s="43">
        <f>SUM(E107:E110)</f>
        <v>-153572.57999999999</v>
      </c>
      <c r="F106" s="42"/>
      <c r="G106" s="30"/>
    </row>
    <row r="107" spans="1:7" x14ac:dyDescent="0.25">
      <c r="A107" s="17" t="s">
        <v>194</v>
      </c>
      <c r="B107" s="18" t="s">
        <v>195</v>
      </c>
      <c r="C107" s="18"/>
      <c r="D107" s="18"/>
      <c r="E107" s="41">
        <v>-54577</v>
      </c>
      <c r="F107" s="42"/>
      <c r="G107" s="30"/>
    </row>
    <row r="108" spans="1:7" x14ac:dyDescent="0.25">
      <c r="A108" s="17" t="s">
        <v>196</v>
      </c>
      <c r="B108" s="18" t="s">
        <v>197</v>
      </c>
      <c r="C108" s="18"/>
      <c r="D108" s="18"/>
      <c r="E108" s="41">
        <v>-98843.06</v>
      </c>
      <c r="F108" s="42"/>
      <c r="G108" s="30"/>
    </row>
    <row r="109" spans="1:7" x14ac:dyDescent="0.25">
      <c r="A109" s="17" t="s">
        <v>198</v>
      </c>
      <c r="B109" s="18" t="s">
        <v>199</v>
      </c>
      <c r="C109" s="18"/>
      <c r="D109" s="18"/>
      <c r="E109" s="41"/>
      <c r="F109" s="42"/>
      <c r="G109" s="30"/>
    </row>
    <row r="110" spans="1:7" x14ac:dyDescent="0.25">
      <c r="A110" s="17" t="s">
        <v>200</v>
      </c>
      <c r="B110" s="18" t="s">
        <v>201</v>
      </c>
      <c r="C110" s="18"/>
      <c r="D110" s="18"/>
      <c r="E110" s="41">
        <v>-152.52000000000001</v>
      </c>
      <c r="F110" s="42"/>
      <c r="G110" s="30"/>
    </row>
    <row r="111" spans="1:7" x14ac:dyDescent="0.25">
      <c r="A111" s="17"/>
      <c r="B111" s="52"/>
      <c r="C111" s="52"/>
      <c r="D111" s="52"/>
      <c r="E111" s="41"/>
      <c r="F111" s="42"/>
      <c r="G111" s="30"/>
    </row>
    <row r="112" spans="1:7" x14ac:dyDescent="0.25">
      <c r="A112" s="15" t="s">
        <v>202</v>
      </c>
      <c r="B112" s="13" t="s">
        <v>203</v>
      </c>
      <c r="C112" s="13"/>
      <c r="D112" s="13"/>
      <c r="E112" s="43">
        <f>+E113</f>
        <v>-949821.42000000051</v>
      </c>
      <c r="F112" s="42"/>
      <c r="G112" s="30"/>
    </row>
    <row r="113" spans="1:8" x14ac:dyDescent="0.25">
      <c r="A113" s="15" t="s">
        <v>204</v>
      </c>
      <c r="B113" s="31" t="s">
        <v>205</v>
      </c>
      <c r="C113" s="31"/>
      <c r="D113" s="31"/>
      <c r="E113" s="41">
        <f>+E114+E131</f>
        <v>-949821.42000000051</v>
      </c>
      <c r="F113" s="42"/>
      <c r="G113" s="30"/>
    </row>
    <row r="114" spans="1:8" x14ac:dyDescent="0.25">
      <c r="A114" s="15" t="s">
        <v>206</v>
      </c>
      <c r="B114" s="31" t="s">
        <v>207</v>
      </c>
      <c r="C114" s="31"/>
      <c r="D114" s="31"/>
      <c r="E114" s="43">
        <f>SUM(E115:E130)</f>
        <v>-787679.43000000028</v>
      </c>
      <c r="F114" s="42"/>
      <c r="G114" s="30"/>
    </row>
    <row r="115" spans="1:8" x14ac:dyDescent="0.25">
      <c r="A115" s="17" t="s">
        <v>208</v>
      </c>
      <c r="B115" s="18" t="s">
        <v>209</v>
      </c>
      <c r="C115" s="18"/>
      <c r="D115" s="18"/>
      <c r="E115" s="41">
        <v>-64645.279999999999</v>
      </c>
      <c r="F115" s="42"/>
      <c r="G115" s="53"/>
      <c r="H115" s="10"/>
    </row>
    <row r="116" spans="1:8" x14ac:dyDescent="0.25">
      <c r="A116" s="17" t="s">
        <v>210</v>
      </c>
      <c r="B116" s="18" t="s">
        <v>211</v>
      </c>
      <c r="C116" s="18"/>
      <c r="D116" s="18"/>
      <c r="E116" s="41">
        <f>+'[1]Depreciaciones '!G16+'[1]Depreciaciones '!G17+'[1]Depreciaciones '!G18+'[1]Depreciaciones '!G19</f>
        <v>-399145.90000000026</v>
      </c>
      <c r="F116" s="42"/>
      <c r="G116" s="53"/>
    </row>
    <row r="117" spans="1:8" ht="15.75" x14ac:dyDescent="0.25">
      <c r="A117" s="17" t="s">
        <v>212</v>
      </c>
      <c r="B117" s="54" t="s">
        <v>213</v>
      </c>
      <c r="C117" s="54"/>
      <c r="D117" s="54"/>
      <c r="E117" s="41">
        <f>+'[1]Depreciaciones '!G20</f>
        <v>-1442.8300000000017</v>
      </c>
      <c r="F117" s="54"/>
      <c r="G117" s="54"/>
      <c r="H117" s="54"/>
    </row>
    <row r="118" spans="1:8" ht="15.75" x14ac:dyDescent="0.25">
      <c r="A118" s="17" t="s">
        <v>214</v>
      </c>
      <c r="B118" s="55" t="s">
        <v>215</v>
      </c>
      <c r="C118" s="55"/>
      <c r="D118" s="55"/>
      <c r="E118" s="41">
        <f>+'[1]Depreciaciones '!G14+'[1]Depreciaciones '!G15</f>
        <v>-1145.9899999999998</v>
      </c>
      <c r="F118" s="55"/>
      <c r="G118" s="55"/>
      <c r="H118" s="55"/>
    </row>
    <row r="119" spans="1:8" x14ac:dyDescent="0.25">
      <c r="A119" s="17" t="s">
        <v>216</v>
      </c>
      <c r="B119" s="18" t="s">
        <v>217</v>
      </c>
      <c r="C119" s="18"/>
      <c r="D119" s="18"/>
      <c r="E119" s="41">
        <f>+'[1]Depreciaciones '!G7</f>
        <v>-36779.340000000317</v>
      </c>
      <c r="F119" s="42"/>
      <c r="G119" s="53"/>
    </row>
    <row r="120" spans="1:8" x14ac:dyDescent="0.25">
      <c r="A120" s="17" t="s">
        <v>218</v>
      </c>
      <c r="B120" s="52" t="s">
        <v>219</v>
      </c>
      <c r="C120" s="52"/>
      <c r="D120" s="52"/>
      <c r="E120" s="41">
        <f>+'[1]Depreciaciones '!G13</f>
        <v>-61.439999999999941</v>
      </c>
      <c r="F120" s="42"/>
      <c r="G120" s="53"/>
    </row>
    <row r="121" spans="1:8" x14ac:dyDescent="0.25">
      <c r="A121" s="17" t="s">
        <v>220</v>
      </c>
      <c r="B121" s="52" t="s">
        <v>221</v>
      </c>
      <c r="C121" s="52"/>
      <c r="D121" s="52"/>
      <c r="E121" s="41">
        <f>+'[1]Depreciaciones '!G24</f>
        <v>-599.79000000003725</v>
      </c>
      <c r="F121" s="42"/>
      <c r="G121" s="53"/>
    </row>
    <row r="122" spans="1:8" x14ac:dyDescent="0.25">
      <c r="A122" s="56" t="s">
        <v>222</v>
      </c>
      <c r="B122" s="57" t="s">
        <v>223</v>
      </c>
      <c r="C122" s="57"/>
      <c r="D122" s="57"/>
      <c r="E122" s="41">
        <f>+'[1]Depreciaciones '!G9</f>
        <v>-207447.93999999948</v>
      </c>
      <c r="F122" s="42"/>
      <c r="G122" s="53"/>
    </row>
    <row r="123" spans="1:8" x14ac:dyDescent="0.25">
      <c r="A123" s="56" t="s">
        <v>224</v>
      </c>
      <c r="B123" s="58" t="s">
        <v>225</v>
      </c>
      <c r="C123" s="58"/>
      <c r="D123" s="58"/>
      <c r="E123" s="41">
        <f>+'[1]Depreciaciones '!G10</f>
        <v>-42156.729999999981</v>
      </c>
      <c r="F123" s="42"/>
      <c r="G123" s="53"/>
    </row>
    <row r="124" spans="1:8" x14ac:dyDescent="0.25">
      <c r="A124" s="56" t="s">
        <v>226</v>
      </c>
      <c r="B124" s="58" t="s">
        <v>227</v>
      </c>
      <c r="C124" s="58"/>
      <c r="D124" s="58"/>
      <c r="E124" s="41">
        <f>+'[1]Depreciaciones '!G8</f>
        <v>-1045.1900000000023</v>
      </c>
      <c r="F124" s="42"/>
      <c r="G124" s="53"/>
    </row>
    <row r="125" spans="1:8" x14ac:dyDescent="0.25">
      <c r="A125" s="56" t="s">
        <v>228</v>
      </c>
      <c r="B125" s="58" t="s">
        <v>229</v>
      </c>
      <c r="C125" s="58"/>
      <c r="D125" s="58"/>
      <c r="E125" s="41">
        <f>+'[1]Depreciaciones '!G11</f>
        <v>-22151.130000000005</v>
      </c>
      <c r="F125" s="42"/>
      <c r="G125" s="53"/>
    </row>
    <row r="126" spans="1:8" x14ac:dyDescent="0.25">
      <c r="A126" s="56" t="s">
        <v>230</v>
      </c>
      <c r="B126" s="58" t="s">
        <v>231</v>
      </c>
      <c r="C126" s="58"/>
      <c r="D126" s="58"/>
      <c r="E126" s="41">
        <f>+'[1]Depreciaciones '!G12</f>
        <v>-8249.2300000000105</v>
      </c>
      <c r="F126" s="42"/>
      <c r="G126" s="53"/>
    </row>
    <row r="127" spans="1:8" x14ac:dyDescent="0.25">
      <c r="A127" s="56" t="s">
        <v>232</v>
      </c>
      <c r="B127" s="59" t="s">
        <v>233</v>
      </c>
      <c r="C127" s="59"/>
      <c r="D127" s="59"/>
      <c r="E127" s="41">
        <f>+'[1]Depreciaciones '!G21</f>
        <v>-411.05000000000018</v>
      </c>
      <c r="F127" s="42"/>
      <c r="G127" s="53"/>
    </row>
    <row r="128" spans="1:8" x14ac:dyDescent="0.25">
      <c r="A128" s="56" t="s">
        <v>234</v>
      </c>
      <c r="B128" s="59" t="s">
        <v>235</v>
      </c>
      <c r="C128" s="59"/>
      <c r="D128" s="59"/>
      <c r="E128" s="41">
        <f>+'[1]Depreciaciones '!G22</f>
        <v>-933.56000000000131</v>
      </c>
      <c r="F128" s="42"/>
      <c r="G128" s="53"/>
    </row>
    <row r="129" spans="1:8" x14ac:dyDescent="0.25">
      <c r="A129" s="56" t="s">
        <v>236</v>
      </c>
      <c r="B129" s="59" t="s">
        <v>237</v>
      </c>
      <c r="C129" s="59"/>
      <c r="D129" s="59"/>
      <c r="E129" s="41">
        <f>+'[1]Depreciaciones '!G23</f>
        <v>-463.30000000000018</v>
      </c>
      <c r="F129" s="42"/>
      <c r="G129" s="53"/>
    </row>
    <row r="130" spans="1:8" x14ac:dyDescent="0.25">
      <c r="A130" s="56" t="s">
        <v>238</v>
      </c>
      <c r="B130" s="57" t="s">
        <v>239</v>
      </c>
      <c r="C130" s="57"/>
      <c r="D130" s="57"/>
      <c r="E130" s="41">
        <f>+'[1]Depreciaciones '!G26</f>
        <v>-1000.7299999999959</v>
      </c>
      <c r="F130" s="60"/>
      <c r="G130" s="53"/>
    </row>
    <row r="131" spans="1:8" x14ac:dyDescent="0.25">
      <c r="A131" s="61" t="s">
        <v>240</v>
      </c>
      <c r="B131" s="62" t="s">
        <v>241</v>
      </c>
      <c r="C131" s="62"/>
      <c r="D131" s="62"/>
      <c r="E131" s="43">
        <f>SUM(E132:E134)</f>
        <v>-162141.99000000022</v>
      </c>
      <c r="F131" s="60"/>
      <c r="G131" s="53"/>
    </row>
    <row r="132" spans="1:8" x14ac:dyDescent="0.25">
      <c r="A132" s="56" t="s">
        <v>242</v>
      </c>
      <c r="B132" s="58" t="s">
        <v>243</v>
      </c>
      <c r="C132" s="63"/>
      <c r="D132" s="64"/>
      <c r="E132" s="41">
        <f>+'[1]Depreciaciones '!G25</f>
        <v>-162141.99000000022</v>
      </c>
      <c r="F132" s="60"/>
      <c r="G132" s="53"/>
    </row>
    <row r="133" spans="1:8" x14ac:dyDescent="0.25">
      <c r="A133" s="56" t="s">
        <v>244</v>
      </c>
      <c r="B133" s="58" t="s">
        <v>245</v>
      </c>
      <c r="C133" s="63"/>
      <c r="D133" s="64"/>
      <c r="E133" s="41"/>
      <c r="F133" s="60"/>
      <c r="G133" s="53"/>
    </row>
    <row r="134" spans="1:8" x14ac:dyDescent="0.25">
      <c r="A134" s="17" t="s">
        <v>246</v>
      </c>
      <c r="B134" s="52" t="s">
        <v>247</v>
      </c>
      <c r="C134" s="63"/>
      <c r="D134" s="64"/>
      <c r="E134" s="41"/>
      <c r="F134" s="60"/>
      <c r="G134" s="53"/>
    </row>
    <row r="135" spans="1:8" x14ac:dyDescent="0.25">
      <c r="A135" s="17"/>
      <c r="B135" s="52"/>
      <c r="C135" s="63"/>
      <c r="D135" s="64"/>
      <c r="E135" s="65"/>
      <c r="F135" s="60"/>
      <c r="G135" s="53"/>
    </row>
    <row r="136" spans="1:8" x14ac:dyDescent="0.25">
      <c r="A136" s="15" t="s">
        <v>248</v>
      </c>
      <c r="B136" s="13" t="s">
        <v>249</v>
      </c>
      <c r="C136" s="13"/>
      <c r="D136" s="13"/>
      <c r="E136" s="43">
        <f>+E137</f>
        <v>0</v>
      </c>
      <c r="F136" s="60"/>
      <c r="G136" s="53"/>
    </row>
    <row r="137" spans="1:8" x14ac:dyDescent="0.25">
      <c r="A137" s="15" t="s">
        <v>250</v>
      </c>
      <c r="B137" s="31" t="s">
        <v>251</v>
      </c>
      <c r="C137" s="31"/>
      <c r="D137" s="31"/>
      <c r="E137" s="41">
        <f>SUM(E138:E141)</f>
        <v>0</v>
      </c>
      <c r="F137" s="43"/>
      <c r="G137" s="53"/>
    </row>
    <row r="138" spans="1:8" x14ac:dyDescent="0.25">
      <c r="A138" s="17" t="s">
        <v>252</v>
      </c>
      <c r="B138" s="18" t="s">
        <v>253</v>
      </c>
      <c r="C138" s="18"/>
      <c r="D138" s="18"/>
      <c r="E138" s="41"/>
      <c r="F138" s="60"/>
      <c r="G138" s="53"/>
    </row>
    <row r="139" spans="1:8" x14ac:dyDescent="0.25">
      <c r="A139" s="17" t="s">
        <v>254</v>
      </c>
      <c r="B139" s="18" t="s">
        <v>255</v>
      </c>
      <c r="C139" s="18"/>
      <c r="D139" s="18"/>
      <c r="E139" s="41"/>
      <c r="F139" s="43"/>
      <c r="G139" s="53"/>
    </row>
    <row r="140" spans="1:8" x14ac:dyDescent="0.25">
      <c r="A140" s="17" t="s">
        <v>256</v>
      </c>
      <c r="B140" s="52" t="s">
        <v>257</v>
      </c>
      <c r="C140" s="63"/>
      <c r="D140" s="64"/>
      <c r="E140" s="41"/>
      <c r="F140" s="60"/>
      <c r="G140" s="53"/>
    </row>
    <row r="141" spans="1:8" x14ac:dyDescent="0.25">
      <c r="A141" s="17" t="s">
        <v>258</v>
      </c>
      <c r="B141" s="66" t="s">
        <v>259</v>
      </c>
      <c r="C141" s="63"/>
      <c r="D141" s="64"/>
      <c r="E141" s="41"/>
      <c r="F141" s="60"/>
      <c r="G141" s="53"/>
      <c r="H141" s="67"/>
    </row>
    <row r="142" spans="1:8" x14ac:dyDescent="0.25">
      <c r="A142" s="17"/>
      <c r="B142" s="66"/>
      <c r="C142" s="63"/>
      <c r="D142" s="64"/>
      <c r="E142" s="41"/>
      <c r="F142" s="60"/>
      <c r="G142" s="53"/>
      <c r="H142" s="67"/>
    </row>
    <row r="143" spans="1:8" x14ac:dyDescent="0.25">
      <c r="A143" s="15" t="s">
        <v>260</v>
      </c>
      <c r="B143" s="48" t="s">
        <v>261</v>
      </c>
      <c r="C143" s="63"/>
      <c r="D143" s="68"/>
      <c r="E143" s="43">
        <f>+E144</f>
        <v>-4</v>
      </c>
      <c r="F143" s="60"/>
      <c r="G143" s="53"/>
      <c r="H143" s="67"/>
    </row>
    <row r="144" spans="1:8" x14ac:dyDescent="0.25">
      <c r="A144" s="17" t="s">
        <v>262</v>
      </c>
      <c r="B144" s="52" t="s">
        <v>263</v>
      </c>
      <c r="C144" s="63"/>
      <c r="D144" s="64"/>
      <c r="E144" s="41">
        <v>-4</v>
      </c>
      <c r="F144" s="60"/>
      <c r="G144" s="53"/>
    </row>
    <row r="145" spans="1:8" x14ac:dyDescent="0.25">
      <c r="A145" s="17"/>
      <c r="B145" s="52"/>
      <c r="C145" s="63"/>
      <c r="D145" s="64"/>
      <c r="E145" s="41"/>
      <c r="F145" s="60"/>
      <c r="G145" s="53"/>
    </row>
    <row r="146" spans="1:8" ht="16.5" x14ac:dyDescent="0.35">
      <c r="A146" s="17">
        <v>5.4</v>
      </c>
      <c r="B146" s="11" t="s">
        <v>264</v>
      </c>
      <c r="C146" s="11"/>
      <c r="D146" s="69"/>
      <c r="E146" s="70">
        <f>E147</f>
        <v>-897.37</v>
      </c>
      <c r="F146" s="71"/>
    </row>
    <row r="147" spans="1:8" ht="16.5" x14ac:dyDescent="0.35">
      <c r="A147" s="15" t="s">
        <v>265</v>
      </c>
      <c r="B147" s="72" t="s">
        <v>266</v>
      </c>
      <c r="C147" s="72"/>
      <c r="D147" s="72"/>
      <c r="E147" s="70">
        <f>E148</f>
        <v>-897.37</v>
      </c>
      <c r="F147" s="71"/>
      <c r="G147" s="10"/>
    </row>
    <row r="148" spans="1:8" ht="16.5" x14ac:dyDescent="0.35">
      <c r="A148" s="17" t="s">
        <v>267</v>
      </c>
      <c r="B148" s="54" t="s">
        <v>268</v>
      </c>
      <c r="C148" s="54"/>
      <c r="D148" s="54"/>
      <c r="E148" s="70">
        <f>-675-222.37</f>
        <v>-897.37</v>
      </c>
      <c r="F148" s="71"/>
      <c r="G148" s="10"/>
    </row>
    <row r="149" spans="1:8" ht="16.5" x14ac:dyDescent="0.35">
      <c r="A149" s="23"/>
      <c r="B149" s="23"/>
      <c r="C149" s="73"/>
      <c r="D149" s="69"/>
      <c r="E149" s="74"/>
      <c r="F149" s="71"/>
      <c r="G149" s="10"/>
    </row>
    <row r="150" spans="1:8" ht="17.25" thickBot="1" x14ac:dyDescent="0.4">
      <c r="A150" s="23"/>
      <c r="B150" s="5" t="s">
        <v>269</v>
      </c>
      <c r="C150" s="73"/>
      <c r="D150" s="69"/>
      <c r="E150" s="74"/>
      <c r="F150" s="75">
        <f>+F7+F18</f>
        <v>9343187.2099999972</v>
      </c>
      <c r="G150" s="10" t="s">
        <v>270</v>
      </c>
      <c r="H150" s="10"/>
    </row>
    <row r="151" spans="1:8" ht="17.25" thickTop="1" x14ac:dyDescent="0.35">
      <c r="A151" s="23"/>
      <c r="B151" s="5"/>
      <c r="C151" s="73"/>
      <c r="D151" s="69"/>
      <c r="E151" s="74"/>
      <c r="F151" s="71"/>
      <c r="G151" s="10"/>
      <c r="H151" s="10"/>
    </row>
    <row r="152" spans="1:8" ht="16.5" x14ac:dyDescent="0.35">
      <c r="A152" s="23"/>
      <c r="B152" s="5"/>
      <c r="C152" s="73"/>
      <c r="D152" s="69"/>
      <c r="E152" s="74"/>
      <c r="F152" s="71"/>
      <c r="G152" s="10"/>
      <c r="H152" s="10"/>
    </row>
    <row r="153" spans="1:8" ht="16.5" x14ac:dyDescent="0.35">
      <c r="A153" s="23"/>
      <c r="B153" s="23"/>
      <c r="C153" s="73"/>
      <c r="D153" s="69"/>
      <c r="E153" s="76"/>
      <c r="F153" s="77"/>
      <c r="G153" s="10"/>
    </row>
  </sheetData>
  <mergeCells count="124">
    <mergeCell ref="B139:D139"/>
    <mergeCell ref="B146:C146"/>
    <mergeCell ref="B147:D147"/>
    <mergeCell ref="B148:D148"/>
    <mergeCell ref="B129:D129"/>
    <mergeCell ref="B130:D130"/>
    <mergeCell ref="B131:D131"/>
    <mergeCell ref="B136:D136"/>
    <mergeCell ref="B137:D137"/>
    <mergeCell ref="B138:D138"/>
    <mergeCell ref="B117:D117"/>
    <mergeCell ref="F117:H117"/>
    <mergeCell ref="B119:D119"/>
    <mergeCell ref="B122:D122"/>
    <mergeCell ref="B127:D127"/>
    <mergeCell ref="B128:D128"/>
    <mergeCell ref="B110:D110"/>
    <mergeCell ref="B112:D112"/>
    <mergeCell ref="B113:D113"/>
    <mergeCell ref="B114:D114"/>
    <mergeCell ref="B115:D115"/>
    <mergeCell ref="B116:D116"/>
    <mergeCell ref="B104:D104"/>
    <mergeCell ref="B105:D105"/>
    <mergeCell ref="B106:D106"/>
    <mergeCell ref="B107:D107"/>
    <mergeCell ref="B108:D108"/>
    <mergeCell ref="B109:D109"/>
    <mergeCell ref="B97:D97"/>
    <mergeCell ref="B98:D98"/>
    <mergeCell ref="B99:D99"/>
    <mergeCell ref="B100:D100"/>
    <mergeCell ref="B101:D101"/>
    <mergeCell ref="B103:D103"/>
    <mergeCell ref="B90:D90"/>
    <mergeCell ref="B92:D92"/>
    <mergeCell ref="B93:D93"/>
    <mergeCell ref="B94:D94"/>
    <mergeCell ref="B95:D95"/>
    <mergeCell ref="B96:D96"/>
    <mergeCell ref="B83:D83"/>
    <mergeCell ref="B84:D84"/>
    <mergeCell ref="B85:D85"/>
    <mergeCell ref="B86:D86"/>
    <mergeCell ref="B87:D87"/>
    <mergeCell ref="B89:D89"/>
    <mergeCell ref="B77:D77"/>
    <mergeCell ref="B78:D78"/>
    <mergeCell ref="B79:D79"/>
    <mergeCell ref="B80:D80"/>
    <mergeCell ref="B81:D81"/>
    <mergeCell ref="B82:D82"/>
    <mergeCell ref="B71:D71"/>
    <mergeCell ref="B72:D72"/>
    <mergeCell ref="B73:D73"/>
    <mergeCell ref="B74:D74"/>
    <mergeCell ref="B75:D75"/>
    <mergeCell ref="B76:D76"/>
    <mergeCell ref="B65:D65"/>
    <mergeCell ref="B66:D66"/>
    <mergeCell ref="B67:D67"/>
    <mergeCell ref="B68:D68"/>
    <mergeCell ref="B69:D69"/>
    <mergeCell ref="B70:D70"/>
    <mergeCell ref="B59:D59"/>
    <mergeCell ref="B60:D60"/>
    <mergeCell ref="B61:D61"/>
    <mergeCell ref="B62:D62"/>
    <mergeCell ref="B63:D63"/>
    <mergeCell ref="B64:D64"/>
    <mergeCell ref="B53:D53"/>
    <mergeCell ref="B54:D54"/>
    <mergeCell ref="B55:D55"/>
    <mergeCell ref="B56:D56"/>
    <mergeCell ref="B57:D57"/>
    <mergeCell ref="B58:D58"/>
    <mergeCell ref="B47:D47"/>
    <mergeCell ref="B48:D48"/>
    <mergeCell ref="B49:D49"/>
    <mergeCell ref="B50:D50"/>
    <mergeCell ref="B51:D51"/>
    <mergeCell ref="B52:D52"/>
    <mergeCell ref="B40:D40"/>
    <mergeCell ref="B41:D41"/>
    <mergeCell ref="B42:D42"/>
    <mergeCell ref="B44:D44"/>
    <mergeCell ref="B45:D45"/>
    <mergeCell ref="B46:D46"/>
    <mergeCell ref="B34:D34"/>
    <mergeCell ref="B35:D35"/>
    <mergeCell ref="B36:D36"/>
    <mergeCell ref="B37:D37"/>
    <mergeCell ref="B38:D38"/>
    <mergeCell ref="B39:D39"/>
    <mergeCell ref="B28:D28"/>
    <mergeCell ref="B29:D29"/>
    <mergeCell ref="B30:D30"/>
    <mergeCell ref="B31:D31"/>
    <mergeCell ref="B32:D32"/>
    <mergeCell ref="B33:D33"/>
    <mergeCell ref="B22:D22"/>
    <mergeCell ref="B23:D23"/>
    <mergeCell ref="B24:D24"/>
    <mergeCell ref="B25:D25"/>
    <mergeCell ref="B26:D26"/>
    <mergeCell ref="B27:D27"/>
    <mergeCell ref="B15:D15"/>
    <mergeCell ref="B16:D16"/>
    <mergeCell ref="B18:D18"/>
    <mergeCell ref="B19:D19"/>
    <mergeCell ref="B20:D20"/>
    <mergeCell ref="B21:D21"/>
    <mergeCell ref="B9:D9"/>
    <mergeCell ref="B10:D10"/>
    <mergeCell ref="B11:D11"/>
    <mergeCell ref="B12:D12"/>
    <mergeCell ref="B13:D13"/>
    <mergeCell ref="B14:D14"/>
    <mergeCell ref="B1:F1"/>
    <mergeCell ref="B2:F2"/>
    <mergeCell ref="B3:F3"/>
    <mergeCell ref="B4:F4"/>
    <mergeCell ref="B7:D7"/>
    <mergeCell ref="B8:D8"/>
  </mergeCells>
  <pageMargins left="0.7" right="0.7" top="0.75" bottom="0.75" header="0.3" footer="0.3"/>
  <pageSetup paperSize="9" scale="84" orientation="portrait" r:id="rId1"/>
  <colBreaks count="1" manualBreakCount="1">
    <brk id="6" max="1048575" man="1"/>
  </colBreaks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Hoja1</vt:lpstr>
      <vt:lpstr>Hoja1!Área_de_impresión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Suanny Colon</dc:creator>
  <cp:lastModifiedBy>Suanny Colon</cp:lastModifiedBy>
  <dcterms:created xsi:type="dcterms:W3CDTF">2024-06-21T14:29:31Z</dcterms:created>
  <dcterms:modified xsi:type="dcterms:W3CDTF">2024-06-21T14:33:16Z</dcterms:modified>
</cp:coreProperties>
</file>