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c_soto_idecoop_gob_do/Documents/"/>
    </mc:Choice>
  </mc:AlternateContent>
  <xr:revisionPtr revIDLastSave="0" documentId="8_{33C767DE-2C9E-4242-94BB-BCDEC00A0353}" xr6:coauthVersionLast="47" xr6:coauthVersionMax="47" xr10:uidLastSave="{00000000-0000-0000-0000-000000000000}"/>
  <bookViews>
    <workbookView xWindow="-120" yWindow="-120" windowWidth="29040" windowHeight="15720" xr2:uid="{C70ACDCE-2396-47AE-A91E-E54A0F047D7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9" i="1" l="1"/>
  <c r="R279" i="1" s="1"/>
  <c r="L279" i="1"/>
  <c r="I279" i="1"/>
  <c r="M278" i="1"/>
  <c r="R278" i="1" s="1"/>
  <c r="L278" i="1"/>
  <c r="I278" i="1"/>
  <c r="M277" i="1"/>
  <c r="R277" i="1" s="1"/>
  <c r="L277" i="1"/>
  <c r="I277" i="1"/>
  <c r="M276" i="1"/>
  <c r="R276" i="1" s="1"/>
  <c r="L276" i="1"/>
  <c r="I276" i="1"/>
  <c r="M275" i="1"/>
  <c r="R275" i="1" s="1"/>
  <c r="L275" i="1"/>
  <c r="I275" i="1"/>
  <c r="M274" i="1"/>
  <c r="R274" i="1" s="1"/>
  <c r="L274" i="1"/>
  <c r="I274" i="1"/>
  <c r="M273" i="1"/>
  <c r="R273" i="1" s="1"/>
  <c r="L273" i="1"/>
  <c r="I273" i="1"/>
  <c r="M272" i="1"/>
  <c r="R272" i="1" s="1"/>
  <c r="I272" i="1"/>
  <c r="N272" i="1" s="1"/>
  <c r="M271" i="1"/>
  <c r="R271" i="1" s="1"/>
  <c r="L271" i="1"/>
  <c r="I271" i="1"/>
  <c r="M270" i="1"/>
  <c r="R270" i="1" s="1"/>
  <c r="L270" i="1"/>
  <c r="I270" i="1"/>
  <c r="M269" i="1"/>
  <c r="R269" i="1" s="1"/>
  <c r="L269" i="1"/>
  <c r="I269" i="1"/>
  <c r="M268" i="1"/>
  <c r="R268" i="1" s="1"/>
  <c r="L268" i="1"/>
  <c r="I268" i="1"/>
  <c r="M267" i="1"/>
  <c r="R267" i="1" s="1"/>
  <c r="L267" i="1"/>
  <c r="I267" i="1"/>
  <c r="M266" i="1"/>
  <c r="R266" i="1" s="1"/>
  <c r="L266" i="1"/>
  <c r="I266" i="1"/>
  <c r="M265" i="1"/>
  <c r="R265" i="1" s="1"/>
  <c r="L265" i="1"/>
  <c r="I265" i="1"/>
  <c r="M264" i="1"/>
  <c r="R264" i="1" s="1"/>
  <c r="L264" i="1"/>
  <c r="I264" i="1"/>
  <c r="M263" i="1"/>
  <c r="R263" i="1" s="1"/>
  <c r="L263" i="1"/>
  <c r="I263" i="1"/>
  <c r="M262" i="1"/>
  <c r="R262" i="1" s="1"/>
  <c r="L262" i="1"/>
  <c r="I262" i="1"/>
  <c r="M261" i="1"/>
  <c r="R261" i="1" s="1"/>
  <c r="L261" i="1"/>
  <c r="I261" i="1"/>
  <c r="M260" i="1"/>
  <c r="R260" i="1" s="1"/>
  <c r="L260" i="1"/>
  <c r="I260" i="1"/>
  <c r="M259" i="1"/>
  <c r="R259" i="1" s="1"/>
  <c r="L259" i="1"/>
  <c r="I259" i="1"/>
  <c r="M258" i="1"/>
  <c r="R258" i="1" s="1"/>
  <c r="L258" i="1"/>
  <c r="I258" i="1"/>
  <c r="M257" i="1"/>
  <c r="R257" i="1" s="1"/>
  <c r="L257" i="1"/>
  <c r="I257" i="1"/>
  <c r="M256" i="1"/>
  <c r="R256" i="1" s="1"/>
  <c r="L256" i="1"/>
  <c r="I256" i="1"/>
  <c r="M255" i="1"/>
  <c r="R255" i="1" s="1"/>
  <c r="L255" i="1"/>
  <c r="I255" i="1"/>
  <c r="M254" i="1"/>
  <c r="R254" i="1" s="1"/>
  <c r="L254" i="1"/>
  <c r="I254" i="1"/>
  <c r="M253" i="1"/>
  <c r="R253" i="1" s="1"/>
  <c r="L253" i="1"/>
  <c r="I253" i="1"/>
  <c r="N253" i="1" s="1"/>
  <c r="M252" i="1"/>
  <c r="R252" i="1" s="1"/>
  <c r="L252" i="1"/>
  <c r="I252" i="1"/>
  <c r="M251" i="1"/>
  <c r="R251" i="1" s="1"/>
  <c r="L251" i="1"/>
  <c r="I251" i="1"/>
  <c r="M250" i="1"/>
  <c r="R250" i="1" s="1"/>
  <c r="L250" i="1"/>
  <c r="I250" i="1"/>
  <c r="M249" i="1"/>
  <c r="R249" i="1" s="1"/>
  <c r="L249" i="1"/>
  <c r="I249" i="1"/>
  <c r="M248" i="1"/>
  <c r="R248" i="1" s="1"/>
  <c r="L248" i="1"/>
  <c r="I248" i="1"/>
  <c r="M247" i="1"/>
  <c r="R247" i="1" s="1"/>
  <c r="L247" i="1"/>
  <c r="I247" i="1"/>
  <c r="M246" i="1"/>
  <c r="R246" i="1" s="1"/>
  <c r="L246" i="1"/>
  <c r="I246" i="1"/>
  <c r="M245" i="1"/>
  <c r="R245" i="1" s="1"/>
  <c r="L245" i="1"/>
  <c r="I245" i="1"/>
  <c r="M244" i="1"/>
  <c r="R244" i="1" s="1"/>
  <c r="L244" i="1"/>
  <c r="I244" i="1"/>
  <c r="M243" i="1"/>
  <c r="L243" i="1"/>
  <c r="I243" i="1"/>
  <c r="M242" i="1"/>
  <c r="R242" i="1" s="1"/>
  <c r="L242" i="1"/>
  <c r="I242" i="1"/>
  <c r="M241" i="1"/>
  <c r="R241" i="1" s="1"/>
  <c r="L241" i="1"/>
  <c r="I241" i="1"/>
  <c r="M240" i="1"/>
  <c r="R240" i="1" s="1"/>
  <c r="L240" i="1"/>
  <c r="I240" i="1"/>
  <c r="M239" i="1"/>
  <c r="R239" i="1" s="1"/>
  <c r="L239" i="1"/>
  <c r="I239" i="1"/>
  <c r="M238" i="1"/>
  <c r="R238" i="1" s="1"/>
  <c r="L238" i="1"/>
  <c r="I238" i="1"/>
  <c r="M237" i="1"/>
  <c r="R237" i="1" s="1"/>
  <c r="L237" i="1"/>
  <c r="I237" i="1"/>
  <c r="M236" i="1"/>
  <c r="R236" i="1" s="1"/>
  <c r="L236" i="1"/>
  <c r="I236" i="1"/>
  <c r="M235" i="1"/>
  <c r="R235" i="1" s="1"/>
  <c r="L235" i="1"/>
  <c r="I235" i="1"/>
  <c r="M234" i="1"/>
  <c r="R234" i="1" s="1"/>
  <c r="L234" i="1"/>
  <c r="I234" i="1"/>
  <c r="M233" i="1"/>
  <c r="R233" i="1" s="1"/>
  <c r="L233" i="1"/>
  <c r="I233" i="1"/>
  <c r="M232" i="1"/>
  <c r="R232" i="1" s="1"/>
  <c r="L232" i="1"/>
  <c r="I232" i="1"/>
  <c r="M231" i="1"/>
  <c r="R231" i="1" s="1"/>
  <c r="L231" i="1"/>
  <c r="I231" i="1"/>
  <c r="M230" i="1"/>
  <c r="R230" i="1" s="1"/>
  <c r="L230" i="1"/>
  <c r="I230" i="1"/>
  <c r="M229" i="1"/>
  <c r="R229" i="1" s="1"/>
  <c r="L229" i="1"/>
  <c r="I229" i="1"/>
  <c r="N229" i="1" s="1"/>
  <c r="M228" i="1"/>
  <c r="R228" i="1" s="1"/>
  <c r="L228" i="1"/>
  <c r="I228" i="1"/>
  <c r="M227" i="1"/>
  <c r="R227" i="1" s="1"/>
  <c r="L227" i="1"/>
  <c r="I227" i="1"/>
  <c r="M226" i="1"/>
  <c r="R226" i="1" s="1"/>
  <c r="L226" i="1"/>
  <c r="I226" i="1"/>
  <c r="M225" i="1"/>
  <c r="R225" i="1" s="1"/>
  <c r="L225" i="1"/>
  <c r="I225" i="1"/>
  <c r="M224" i="1"/>
  <c r="R224" i="1" s="1"/>
  <c r="L224" i="1"/>
  <c r="I224" i="1"/>
  <c r="M223" i="1"/>
  <c r="R223" i="1" s="1"/>
  <c r="L223" i="1"/>
  <c r="I223" i="1"/>
  <c r="M222" i="1"/>
  <c r="R222" i="1" s="1"/>
  <c r="L222" i="1"/>
  <c r="I222" i="1"/>
  <c r="M221" i="1"/>
  <c r="R221" i="1" s="1"/>
  <c r="L221" i="1"/>
  <c r="I221" i="1"/>
  <c r="M220" i="1"/>
  <c r="R220" i="1" s="1"/>
  <c r="L220" i="1"/>
  <c r="I220" i="1"/>
  <c r="M219" i="1"/>
  <c r="R219" i="1" s="1"/>
  <c r="L219" i="1"/>
  <c r="I219" i="1"/>
  <c r="M218" i="1"/>
  <c r="R218" i="1" s="1"/>
  <c r="L218" i="1"/>
  <c r="I218" i="1"/>
  <c r="M217" i="1"/>
  <c r="R217" i="1" s="1"/>
  <c r="L217" i="1"/>
  <c r="I217" i="1"/>
  <c r="M216" i="1"/>
  <c r="R216" i="1" s="1"/>
  <c r="L216" i="1"/>
  <c r="I216" i="1"/>
  <c r="M215" i="1"/>
  <c r="R215" i="1" s="1"/>
  <c r="L215" i="1"/>
  <c r="I215" i="1"/>
  <c r="M214" i="1"/>
  <c r="R214" i="1" s="1"/>
  <c r="L214" i="1"/>
  <c r="I214" i="1"/>
  <c r="M213" i="1"/>
  <c r="R213" i="1" s="1"/>
  <c r="L213" i="1"/>
  <c r="I213" i="1"/>
  <c r="M212" i="1"/>
  <c r="R212" i="1" s="1"/>
  <c r="L212" i="1"/>
  <c r="I212" i="1"/>
  <c r="M211" i="1"/>
  <c r="R211" i="1" s="1"/>
  <c r="L211" i="1"/>
  <c r="I211" i="1"/>
  <c r="M210" i="1"/>
  <c r="R210" i="1" s="1"/>
  <c r="L210" i="1"/>
  <c r="I210" i="1"/>
  <c r="M209" i="1"/>
  <c r="R209" i="1" s="1"/>
  <c r="L209" i="1"/>
  <c r="I209" i="1"/>
  <c r="M208" i="1"/>
  <c r="R208" i="1" s="1"/>
  <c r="L208" i="1"/>
  <c r="I208" i="1"/>
  <c r="M207" i="1"/>
  <c r="R207" i="1" s="1"/>
  <c r="L207" i="1"/>
  <c r="I207" i="1"/>
  <c r="M206" i="1"/>
  <c r="R206" i="1" s="1"/>
  <c r="L206" i="1"/>
  <c r="I206" i="1"/>
  <c r="M205" i="1"/>
  <c r="R205" i="1" s="1"/>
  <c r="L205" i="1"/>
  <c r="I205" i="1"/>
  <c r="M204" i="1"/>
  <c r="R204" i="1" s="1"/>
  <c r="L204" i="1"/>
  <c r="I204" i="1"/>
  <c r="M203" i="1"/>
  <c r="R203" i="1" s="1"/>
  <c r="L203" i="1"/>
  <c r="I203" i="1"/>
  <c r="M202" i="1"/>
  <c r="R202" i="1" s="1"/>
  <c r="L202" i="1"/>
  <c r="I202" i="1"/>
  <c r="M201" i="1"/>
  <c r="R201" i="1" s="1"/>
  <c r="L201" i="1"/>
  <c r="I201" i="1"/>
  <c r="N201" i="1" s="1"/>
  <c r="M200" i="1"/>
  <c r="R200" i="1" s="1"/>
  <c r="L200" i="1"/>
  <c r="I200" i="1"/>
  <c r="M199" i="1"/>
  <c r="R199" i="1" s="1"/>
  <c r="L199" i="1"/>
  <c r="I199" i="1"/>
  <c r="M198" i="1"/>
  <c r="R198" i="1" s="1"/>
  <c r="L198" i="1"/>
  <c r="I198" i="1"/>
  <c r="M197" i="1"/>
  <c r="R197" i="1" s="1"/>
  <c r="L197" i="1"/>
  <c r="I197" i="1"/>
  <c r="M196" i="1"/>
  <c r="R196" i="1" s="1"/>
  <c r="L196" i="1"/>
  <c r="I196" i="1"/>
  <c r="M195" i="1"/>
  <c r="R195" i="1" s="1"/>
  <c r="L195" i="1"/>
  <c r="I195" i="1"/>
  <c r="M194" i="1"/>
  <c r="R194" i="1" s="1"/>
  <c r="L194" i="1"/>
  <c r="I194" i="1"/>
  <c r="M193" i="1"/>
  <c r="R193" i="1" s="1"/>
  <c r="L193" i="1"/>
  <c r="I193" i="1"/>
  <c r="M192" i="1"/>
  <c r="R192" i="1" s="1"/>
  <c r="L192" i="1"/>
  <c r="I192" i="1"/>
  <c r="M191" i="1"/>
  <c r="R191" i="1" s="1"/>
  <c r="L191" i="1"/>
  <c r="I191" i="1"/>
  <c r="M190" i="1"/>
  <c r="R190" i="1" s="1"/>
  <c r="L190" i="1"/>
  <c r="I190" i="1"/>
  <c r="M189" i="1"/>
  <c r="R189" i="1" s="1"/>
  <c r="L189" i="1"/>
  <c r="I189" i="1"/>
  <c r="M188" i="1"/>
  <c r="R188" i="1" s="1"/>
  <c r="L188" i="1"/>
  <c r="I188" i="1"/>
  <c r="M187" i="1"/>
  <c r="R187" i="1" s="1"/>
  <c r="L187" i="1"/>
  <c r="I187" i="1"/>
  <c r="M186" i="1"/>
  <c r="R186" i="1" s="1"/>
  <c r="L186" i="1"/>
  <c r="I186" i="1"/>
  <c r="M185" i="1"/>
  <c r="R185" i="1" s="1"/>
  <c r="L185" i="1"/>
  <c r="I185" i="1"/>
  <c r="M184" i="1"/>
  <c r="R184" i="1" s="1"/>
  <c r="L184" i="1"/>
  <c r="I184" i="1"/>
  <c r="M183" i="1"/>
  <c r="R183" i="1" s="1"/>
  <c r="L183" i="1"/>
  <c r="I183" i="1"/>
  <c r="M182" i="1"/>
  <c r="R182" i="1" s="1"/>
  <c r="L182" i="1"/>
  <c r="I182" i="1"/>
  <c r="M181" i="1"/>
  <c r="R181" i="1" s="1"/>
  <c r="L181" i="1"/>
  <c r="I181" i="1"/>
  <c r="M180" i="1"/>
  <c r="R180" i="1" s="1"/>
  <c r="L180" i="1"/>
  <c r="I180" i="1"/>
  <c r="M179" i="1"/>
  <c r="R179" i="1" s="1"/>
  <c r="L179" i="1"/>
  <c r="I179" i="1"/>
  <c r="M178" i="1"/>
  <c r="R178" i="1" s="1"/>
  <c r="L178" i="1"/>
  <c r="I178" i="1"/>
  <c r="M177" i="1"/>
  <c r="R177" i="1" s="1"/>
  <c r="L177" i="1"/>
  <c r="I177" i="1"/>
  <c r="M176" i="1"/>
  <c r="R176" i="1" s="1"/>
  <c r="L176" i="1"/>
  <c r="I176" i="1"/>
  <c r="M175" i="1"/>
  <c r="R175" i="1" s="1"/>
  <c r="L175" i="1"/>
  <c r="I175" i="1"/>
  <c r="M174" i="1"/>
  <c r="R174" i="1" s="1"/>
  <c r="L174" i="1"/>
  <c r="I174" i="1"/>
  <c r="M173" i="1"/>
  <c r="R173" i="1" s="1"/>
  <c r="L173" i="1"/>
  <c r="I173" i="1"/>
  <c r="M172" i="1"/>
  <c r="R172" i="1" s="1"/>
  <c r="L172" i="1"/>
  <c r="I172" i="1"/>
  <c r="M171" i="1"/>
  <c r="R171" i="1" s="1"/>
  <c r="L171" i="1"/>
  <c r="I171" i="1"/>
  <c r="M170" i="1"/>
  <c r="R170" i="1" s="1"/>
  <c r="L170" i="1"/>
  <c r="I170" i="1"/>
  <c r="M169" i="1"/>
  <c r="R169" i="1" s="1"/>
  <c r="L169" i="1"/>
  <c r="I169" i="1"/>
  <c r="M168" i="1"/>
  <c r="R168" i="1" s="1"/>
  <c r="L168" i="1"/>
  <c r="I168" i="1"/>
  <c r="M167" i="1"/>
  <c r="R167" i="1" s="1"/>
  <c r="L167" i="1"/>
  <c r="I167" i="1"/>
  <c r="M166" i="1"/>
  <c r="R166" i="1" s="1"/>
  <c r="L166" i="1"/>
  <c r="I166" i="1"/>
  <c r="M165" i="1"/>
  <c r="R165" i="1" s="1"/>
  <c r="L165" i="1"/>
  <c r="I165" i="1"/>
  <c r="M164" i="1"/>
  <c r="R164" i="1" s="1"/>
  <c r="L164" i="1"/>
  <c r="I164" i="1"/>
  <c r="M163" i="1"/>
  <c r="R163" i="1" s="1"/>
  <c r="L163" i="1"/>
  <c r="I163" i="1"/>
  <c r="M162" i="1"/>
  <c r="R162" i="1" s="1"/>
  <c r="L162" i="1"/>
  <c r="I162" i="1"/>
  <c r="M161" i="1"/>
  <c r="R161" i="1" s="1"/>
  <c r="L161" i="1"/>
  <c r="I161" i="1"/>
  <c r="M160" i="1"/>
  <c r="R160" i="1" s="1"/>
  <c r="L160" i="1"/>
  <c r="I160" i="1"/>
  <c r="M159" i="1"/>
  <c r="R159" i="1" s="1"/>
  <c r="L159" i="1"/>
  <c r="I159" i="1"/>
  <c r="M158" i="1"/>
  <c r="R158" i="1" s="1"/>
  <c r="L158" i="1"/>
  <c r="I158" i="1"/>
  <c r="M157" i="1"/>
  <c r="R157" i="1" s="1"/>
  <c r="L157" i="1"/>
  <c r="I157" i="1"/>
  <c r="M156" i="1"/>
  <c r="R156" i="1" s="1"/>
  <c r="L156" i="1"/>
  <c r="I156" i="1"/>
  <c r="M155" i="1"/>
  <c r="R155" i="1" s="1"/>
  <c r="L155" i="1"/>
  <c r="I155" i="1"/>
  <c r="M154" i="1"/>
  <c r="R154" i="1" s="1"/>
  <c r="L154" i="1"/>
  <c r="I154" i="1"/>
  <c r="M153" i="1"/>
  <c r="R153" i="1" s="1"/>
  <c r="L153" i="1"/>
  <c r="I153" i="1"/>
  <c r="M152" i="1"/>
  <c r="R152" i="1" s="1"/>
  <c r="L152" i="1"/>
  <c r="I152" i="1"/>
  <c r="M151" i="1"/>
  <c r="R151" i="1" s="1"/>
  <c r="L151" i="1"/>
  <c r="I151" i="1"/>
  <c r="M150" i="1"/>
  <c r="R150" i="1" s="1"/>
  <c r="L150" i="1"/>
  <c r="I150" i="1"/>
  <c r="M149" i="1"/>
  <c r="R149" i="1" s="1"/>
  <c r="L149" i="1"/>
  <c r="I149" i="1"/>
  <c r="M148" i="1"/>
  <c r="R148" i="1" s="1"/>
  <c r="L148" i="1"/>
  <c r="I148" i="1"/>
  <c r="M147" i="1"/>
  <c r="R147" i="1" s="1"/>
  <c r="L147" i="1"/>
  <c r="I147" i="1"/>
  <c r="M146" i="1"/>
  <c r="R146" i="1" s="1"/>
  <c r="L146" i="1"/>
  <c r="I146" i="1"/>
  <c r="M145" i="1"/>
  <c r="R145" i="1" s="1"/>
  <c r="L145" i="1"/>
  <c r="I145" i="1"/>
  <c r="M144" i="1"/>
  <c r="R144" i="1" s="1"/>
  <c r="L144" i="1"/>
  <c r="I144" i="1"/>
  <c r="M143" i="1"/>
  <c r="R143" i="1" s="1"/>
  <c r="L143" i="1"/>
  <c r="I143" i="1"/>
  <c r="M142" i="1"/>
  <c r="R142" i="1" s="1"/>
  <c r="L142" i="1"/>
  <c r="I142" i="1"/>
  <c r="M141" i="1"/>
  <c r="R141" i="1" s="1"/>
  <c r="L141" i="1"/>
  <c r="I141" i="1"/>
  <c r="M140" i="1"/>
  <c r="R140" i="1" s="1"/>
  <c r="L140" i="1"/>
  <c r="I140" i="1"/>
  <c r="M139" i="1"/>
  <c r="R139" i="1" s="1"/>
  <c r="L139" i="1"/>
  <c r="I139" i="1"/>
  <c r="M138" i="1"/>
  <c r="R138" i="1" s="1"/>
  <c r="L138" i="1"/>
  <c r="I138" i="1"/>
  <c r="M137" i="1"/>
  <c r="R137" i="1" s="1"/>
  <c r="L137" i="1"/>
  <c r="I137" i="1"/>
  <c r="M136" i="1"/>
  <c r="R136" i="1" s="1"/>
  <c r="L136" i="1"/>
  <c r="I136" i="1"/>
  <c r="M135" i="1"/>
  <c r="R135" i="1" s="1"/>
  <c r="L135" i="1"/>
  <c r="I135" i="1"/>
  <c r="M134" i="1"/>
  <c r="R134" i="1" s="1"/>
  <c r="L134" i="1"/>
  <c r="I134" i="1"/>
  <c r="M133" i="1"/>
  <c r="R133" i="1" s="1"/>
  <c r="L133" i="1"/>
  <c r="I133" i="1"/>
  <c r="M132" i="1"/>
  <c r="R132" i="1" s="1"/>
  <c r="L132" i="1"/>
  <c r="I132" i="1"/>
  <c r="M131" i="1"/>
  <c r="R131" i="1" s="1"/>
  <c r="L131" i="1"/>
  <c r="I131" i="1"/>
  <c r="M130" i="1"/>
  <c r="R130" i="1" s="1"/>
  <c r="L130" i="1"/>
  <c r="I130" i="1"/>
  <c r="M129" i="1"/>
  <c r="R129" i="1" s="1"/>
  <c r="L129" i="1"/>
  <c r="I129" i="1"/>
  <c r="M128" i="1"/>
  <c r="R128" i="1" s="1"/>
  <c r="L128" i="1"/>
  <c r="I128" i="1"/>
  <c r="M127" i="1"/>
  <c r="R127" i="1" s="1"/>
  <c r="L127" i="1"/>
  <c r="I127" i="1"/>
  <c r="M126" i="1"/>
  <c r="R126" i="1" s="1"/>
  <c r="L126" i="1"/>
  <c r="I126" i="1"/>
  <c r="M125" i="1"/>
  <c r="R125" i="1" s="1"/>
  <c r="L125" i="1"/>
  <c r="I125" i="1"/>
  <c r="M124" i="1"/>
  <c r="R124" i="1" s="1"/>
  <c r="L124" i="1"/>
  <c r="I124" i="1"/>
  <c r="M123" i="1"/>
  <c r="R123" i="1" s="1"/>
  <c r="L123" i="1"/>
  <c r="I123" i="1"/>
  <c r="M122" i="1"/>
  <c r="R122" i="1" s="1"/>
  <c r="L122" i="1"/>
  <c r="I122" i="1"/>
  <c r="M121" i="1"/>
  <c r="R121" i="1" s="1"/>
  <c r="L121" i="1"/>
  <c r="I121" i="1"/>
  <c r="M120" i="1"/>
  <c r="R120" i="1" s="1"/>
  <c r="L120" i="1"/>
  <c r="I120" i="1"/>
  <c r="M119" i="1"/>
  <c r="R119" i="1" s="1"/>
  <c r="L119" i="1"/>
  <c r="I119" i="1"/>
  <c r="M118" i="1"/>
  <c r="R118" i="1" s="1"/>
  <c r="L118" i="1"/>
  <c r="I118" i="1"/>
  <c r="M117" i="1"/>
  <c r="R117" i="1" s="1"/>
  <c r="L117" i="1"/>
  <c r="I117" i="1"/>
  <c r="M116" i="1"/>
  <c r="R116" i="1" s="1"/>
  <c r="L116" i="1"/>
  <c r="I116" i="1"/>
  <c r="M115" i="1"/>
  <c r="R115" i="1" s="1"/>
  <c r="L115" i="1"/>
  <c r="I115" i="1"/>
  <c r="M114" i="1"/>
  <c r="R114" i="1" s="1"/>
  <c r="L114" i="1"/>
  <c r="I114" i="1"/>
  <c r="M113" i="1"/>
  <c r="R113" i="1" s="1"/>
  <c r="L113" i="1"/>
  <c r="I113" i="1"/>
  <c r="M112" i="1"/>
  <c r="R112" i="1" s="1"/>
  <c r="L112" i="1"/>
  <c r="I112" i="1"/>
  <c r="M111" i="1"/>
  <c r="R111" i="1" s="1"/>
  <c r="L111" i="1"/>
  <c r="I111" i="1"/>
  <c r="M110" i="1"/>
  <c r="R110" i="1" s="1"/>
  <c r="L110" i="1"/>
  <c r="I110" i="1"/>
  <c r="M109" i="1"/>
  <c r="R109" i="1" s="1"/>
  <c r="L109" i="1"/>
  <c r="I109" i="1"/>
  <c r="M108" i="1"/>
  <c r="R108" i="1" s="1"/>
  <c r="L108" i="1"/>
  <c r="I108" i="1"/>
  <c r="M107" i="1"/>
  <c r="R107" i="1" s="1"/>
  <c r="L107" i="1"/>
  <c r="I107" i="1"/>
  <c r="M106" i="1"/>
  <c r="R106" i="1" s="1"/>
  <c r="L106" i="1"/>
  <c r="I106" i="1"/>
  <c r="M105" i="1"/>
  <c r="R105" i="1" s="1"/>
  <c r="L105" i="1"/>
  <c r="I105" i="1"/>
  <c r="M104" i="1"/>
  <c r="R104" i="1" s="1"/>
  <c r="L104" i="1"/>
  <c r="I104" i="1"/>
  <c r="M103" i="1"/>
  <c r="R103" i="1" s="1"/>
  <c r="L103" i="1"/>
  <c r="I103" i="1"/>
  <c r="M102" i="1"/>
  <c r="R102" i="1" s="1"/>
  <c r="L102" i="1"/>
  <c r="I102" i="1"/>
  <c r="M101" i="1"/>
  <c r="R101" i="1" s="1"/>
  <c r="L101" i="1"/>
  <c r="I101" i="1"/>
  <c r="M100" i="1"/>
  <c r="R100" i="1" s="1"/>
  <c r="L100" i="1"/>
  <c r="I100" i="1"/>
  <c r="M99" i="1"/>
  <c r="R99" i="1" s="1"/>
  <c r="L99" i="1"/>
  <c r="I99" i="1"/>
  <c r="M98" i="1"/>
  <c r="R98" i="1" s="1"/>
  <c r="L98" i="1"/>
  <c r="I98" i="1"/>
  <c r="M97" i="1"/>
  <c r="R97" i="1" s="1"/>
  <c r="L97" i="1"/>
  <c r="I97" i="1"/>
  <c r="M96" i="1"/>
  <c r="R96" i="1" s="1"/>
  <c r="L96" i="1"/>
  <c r="I96" i="1"/>
  <c r="M95" i="1"/>
  <c r="R95" i="1" s="1"/>
  <c r="L95" i="1"/>
  <c r="I95" i="1"/>
  <c r="M94" i="1"/>
  <c r="R94" i="1" s="1"/>
  <c r="L94" i="1"/>
  <c r="I94" i="1"/>
  <c r="M93" i="1"/>
  <c r="R93" i="1" s="1"/>
  <c r="L93" i="1"/>
  <c r="I93" i="1"/>
  <c r="M92" i="1"/>
  <c r="R92" i="1" s="1"/>
  <c r="L92" i="1"/>
  <c r="I92" i="1"/>
  <c r="M91" i="1"/>
  <c r="R91" i="1" s="1"/>
  <c r="L91" i="1"/>
  <c r="I91" i="1"/>
  <c r="M90" i="1"/>
  <c r="R90" i="1" s="1"/>
  <c r="L90" i="1"/>
  <c r="I90" i="1"/>
  <c r="M89" i="1"/>
  <c r="R89" i="1" s="1"/>
  <c r="L89" i="1"/>
  <c r="I89" i="1"/>
  <c r="M88" i="1"/>
  <c r="R88" i="1" s="1"/>
  <c r="L88" i="1"/>
  <c r="I88" i="1"/>
  <c r="M87" i="1"/>
  <c r="R87" i="1" s="1"/>
  <c r="L87" i="1"/>
  <c r="I87" i="1"/>
  <c r="M86" i="1"/>
  <c r="R86" i="1" s="1"/>
  <c r="L86" i="1"/>
  <c r="I86" i="1"/>
  <c r="M85" i="1"/>
  <c r="R85" i="1" s="1"/>
  <c r="L85" i="1"/>
  <c r="I85" i="1"/>
  <c r="M84" i="1"/>
  <c r="R84" i="1" s="1"/>
  <c r="L84" i="1"/>
  <c r="I84" i="1"/>
  <c r="M83" i="1"/>
  <c r="R83" i="1" s="1"/>
  <c r="L83" i="1"/>
  <c r="I83" i="1"/>
  <c r="M82" i="1"/>
  <c r="R82" i="1" s="1"/>
  <c r="L82" i="1"/>
  <c r="I82" i="1"/>
  <c r="M81" i="1"/>
  <c r="R81" i="1" s="1"/>
  <c r="L81" i="1"/>
  <c r="I81" i="1"/>
  <c r="M80" i="1"/>
  <c r="R80" i="1" s="1"/>
  <c r="L80" i="1"/>
  <c r="I80" i="1"/>
  <c r="M79" i="1"/>
  <c r="R79" i="1" s="1"/>
  <c r="L79" i="1"/>
  <c r="N79" i="1" s="1"/>
  <c r="I79" i="1"/>
  <c r="M78" i="1"/>
  <c r="R78" i="1" s="1"/>
  <c r="L78" i="1"/>
  <c r="I78" i="1"/>
  <c r="M77" i="1"/>
  <c r="R77" i="1" s="1"/>
  <c r="L77" i="1"/>
  <c r="I77" i="1"/>
  <c r="M76" i="1"/>
  <c r="R76" i="1" s="1"/>
  <c r="L76" i="1"/>
  <c r="I76" i="1"/>
  <c r="M75" i="1"/>
  <c r="R75" i="1" s="1"/>
  <c r="L75" i="1"/>
  <c r="N75" i="1" s="1"/>
  <c r="I75" i="1"/>
  <c r="M74" i="1"/>
  <c r="R74" i="1" s="1"/>
  <c r="L74" i="1"/>
  <c r="I74" i="1"/>
  <c r="M73" i="1"/>
  <c r="R73" i="1" s="1"/>
  <c r="L73" i="1"/>
  <c r="I73" i="1"/>
  <c r="M72" i="1"/>
  <c r="R72" i="1" s="1"/>
  <c r="L72" i="1"/>
  <c r="I72" i="1"/>
  <c r="M71" i="1"/>
  <c r="R71" i="1" s="1"/>
  <c r="L71" i="1"/>
  <c r="I71" i="1"/>
  <c r="M70" i="1"/>
  <c r="R70" i="1" s="1"/>
  <c r="L70" i="1"/>
  <c r="I70" i="1"/>
  <c r="M69" i="1"/>
  <c r="R69" i="1" s="1"/>
  <c r="L69" i="1"/>
  <c r="I69" i="1"/>
  <c r="M68" i="1"/>
  <c r="R68" i="1" s="1"/>
  <c r="L68" i="1"/>
  <c r="I68" i="1"/>
  <c r="M67" i="1"/>
  <c r="R67" i="1" s="1"/>
  <c r="L67" i="1"/>
  <c r="I67" i="1"/>
  <c r="M66" i="1"/>
  <c r="R66" i="1" s="1"/>
  <c r="L66" i="1"/>
  <c r="I66" i="1"/>
  <c r="M65" i="1"/>
  <c r="R65" i="1" s="1"/>
  <c r="L65" i="1"/>
  <c r="I65" i="1"/>
  <c r="M64" i="1"/>
  <c r="R64" i="1" s="1"/>
  <c r="L64" i="1"/>
  <c r="I64" i="1"/>
  <c r="M63" i="1"/>
  <c r="R63" i="1" s="1"/>
  <c r="L63" i="1"/>
  <c r="N63" i="1" s="1"/>
  <c r="I63" i="1"/>
  <c r="M62" i="1"/>
  <c r="R62" i="1" s="1"/>
  <c r="L62" i="1"/>
  <c r="I62" i="1"/>
  <c r="M61" i="1"/>
  <c r="R61" i="1" s="1"/>
  <c r="L61" i="1"/>
  <c r="I61" i="1"/>
  <c r="M60" i="1"/>
  <c r="R60" i="1" s="1"/>
  <c r="L60" i="1"/>
  <c r="I60" i="1"/>
  <c r="M59" i="1"/>
  <c r="R59" i="1" s="1"/>
  <c r="L59" i="1"/>
  <c r="I59" i="1"/>
  <c r="M58" i="1"/>
  <c r="R58" i="1" s="1"/>
  <c r="L58" i="1"/>
  <c r="I58" i="1"/>
  <c r="M57" i="1"/>
  <c r="R57" i="1" s="1"/>
  <c r="L57" i="1"/>
  <c r="I57" i="1"/>
  <c r="M56" i="1"/>
  <c r="R56" i="1" s="1"/>
  <c r="L56" i="1"/>
  <c r="I56" i="1"/>
  <c r="M55" i="1"/>
  <c r="R55" i="1" s="1"/>
  <c r="L55" i="1"/>
  <c r="I55" i="1"/>
  <c r="M54" i="1"/>
  <c r="R54" i="1" s="1"/>
  <c r="L54" i="1"/>
  <c r="I54" i="1"/>
  <c r="M53" i="1"/>
  <c r="R53" i="1" s="1"/>
  <c r="L53" i="1"/>
  <c r="I53" i="1"/>
  <c r="M52" i="1"/>
  <c r="R52" i="1" s="1"/>
  <c r="L52" i="1"/>
  <c r="I52" i="1"/>
  <c r="M51" i="1"/>
  <c r="R51" i="1" s="1"/>
  <c r="L51" i="1"/>
  <c r="I51" i="1"/>
  <c r="M50" i="1"/>
  <c r="R50" i="1" s="1"/>
  <c r="L50" i="1"/>
  <c r="I50" i="1"/>
  <c r="M49" i="1"/>
  <c r="R49" i="1" s="1"/>
  <c r="L49" i="1"/>
  <c r="I49" i="1"/>
  <c r="M48" i="1"/>
  <c r="R48" i="1" s="1"/>
  <c r="L48" i="1"/>
  <c r="I48" i="1"/>
  <c r="M47" i="1"/>
  <c r="R47" i="1" s="1"/>
  <c r="L47" i="1"/>
  <c r="I47" i="1"/>
  <c r="M46" i="1"/>
  <c r="R46" i="1" s="1"/>
  <c r="L46" i="1"/>
  <c r="I46" i="1"/>
  <c r="M45" i="1"/>
  <c r="R45" i="1" s="1"/>
  <c r="L45" i="1"/>
  <c r="I45" i="1"/>
  <c r="M44" i="1"/>
  <c r="R44" i="1" s="1"/>
  <c r="L44" i="1"/>
  <c r="I44" i="1"/>
  <c r="M43" i="1"/>
  <c r="R43" i="1" s="1"/>
  <c r="L43" i="1"/>
  <c r="I43" i="1"/>
  <c r="M42" i="1"/>
  <c r="R42" i="1" s="1"/>
  <c r="L42" i="1"/>
  <c r="I42" i="1"/>
  <c r="M41" i="1"/>
  <c r="R41" i="1" s="1"/>
  <c r="L41" i="1"/>
  <c r="I41" i="1"/>
  <c r="M40" i="1"/>
  <c r="R40" i="1" s="1"/>
  <c r="L40" i="1"/>
  <c r="I40" i="1"/>
  <c r="M39" i="1"/>
  <c r="R39" i="1" s="1"/>
  <c r="L39" i="1"/>
  <c r="I39" i="1"/>
  <c r="M38" i="1"/>
  <c r="R38" i="1" s="1"/>
  <c r="L38" i="1"/>
  <c r="I38" i="1"/>
  <c r="M37" i="1"/>
  <c r="R37" i="1" s="1"/>
  <c r="L37" i="1"/>
  <c r="I37" i="1"/>
  <c r="M36" i="1"/>
  <c r="R36" i="1" s="1"/>
  <c r="L36" i="1"/>
  <c r="I36" i="1"/>
  <c r="M35" i="1"/>
  <c r="R35" i="1" s="1"/>
  <c r="L35" i="1"/>
  <c r="I35" i="1"/>
  <c r="M34" i="1"/>
  <c r="R34" i="1" s="1"/>
  <c r="L34" i="1"/>
  <c r="I34" i="1"/>
  <c r="M33" i="1"/>
  <c r="R33" i="1" s="1"/>
  <c r="L33" i="1"/>
  <c r="I33" i="1"/>
  <c r="M32" i="1"/>
  <c r="R32" i="1" s="1"/>
  <c r="L32" i="1"/>
  <c r="I32" i="1"/>
  <c r="M31" i="1"/>
  <c r="R31" i="1" s="1"/>
  <c r="L31" i="1"/>
  <c r="I31" i="1"/>
  <c r="M30" i="1"/>
  <c r="R30" i="1" s="1"/>
  <c r="L30" i="1"/>
  <c r="I30" i="1"/>
  <c r="M29" i="1"/>
  <c r="R29" i="1" s="1"/>
  <c r="L29" i="1"/>
  <c r="I29" i="1"/>
  <c r="M28" i="1"/>
  <c r="R28" i="1" s="1"/>
  <c r="L28" i="1"/>
  <c r="I28" i="1"/>
  <c r="M27" i="1"/>
  <c r="R27" i="1" s="1"/>
  <c r="L27" i="1"/>
  <c r="I27" i="1"/>
  <c r="M26" i="1"/>
  <c r="R26" i="1" s="1"/>
  <c r="L26" i="1"/>
  <c r="I26" i="1"/>
  <c r="M25" i="1"/>
  <c r="R25" i="1" s="1"/>
  <c r="L25" i="1"/>
  <c r="I25" i="1"/>
  <c r="M24" i="1"/>
  <c r="R24" i="1" s="1"/>
  <c r="L24" i="1"/>
  <c r="I24" i="1"/>
  <c r="M23" i="1"/>
  <c r="R23" i="1" s="1"/>
  <c r="L23" i="1"/>
  <c r="I23" i="1"/>
  <c r="M22" i="1"/>
  <c r="R22" i="1" s="1"/>
  <c r="L22" i="1"/>
  <c r="I22" i="1"/>
  <c r="M21" i="1"/>
  <c r="R21" i="1" s="1"/>
  <c r="L21" i="1"/>
  <c r="I21" i="1"/>
  <c r="M20" i="1"/>
  <c r="R20" i="1" s="1"/>
  <c r="L20" i="1"/>
  <c r="I20" i="1"/>
  <c r="M19" i="1"/>
  <c r="R19" i="1" s="1"/>
  <c r="L19" i="1"/>
  <c r="I19" i="1"/>
  <c r="M18" i="1"/>
  <c r="R18" i="1" s="1"/>
  <c r="L18" i="1"/>
  <c r="I18" i="1"/>
  <c r="M17" i="1"/>
  <c r="R17" i="1" s="1"/>
  <c r="L17" i="1"/>
  <c r="I17" i="1"/>
  <c r="M16" i="1"/>
  <c r="R16" i="1" s="1"/>
  <c r="L16" i="1"/>
  <c r="I16" i="1"/>
  <c r="M15" i="1"/>
  <c r="R15" i="1" s="1"/>
  <c r="L15" i="1"/>
  <c r="I15" i="1"/>
  <c r="M14" i="1"/>
  <c r="R14" i="1" s="1"/>
  <c r="L14" i="1"/>
  <c r="I14" i="1"/>
  <c r="M13" i="1"/>
  <c r="R13" i="1" s="1"/>
  <c r="L13" i="1"/>
  <c r="I13" i="1"/>
  <c r="M12" i="1"/>
  <c r="R12" i="1" s="1"/>
  <c r="L12" i="1"/>
  <c r="I12" i="1"/>
  <c r="M11" i="1"/>
  <c r="R11" i="1" s="1"/>
  <c r="L11" i="1"/>
  <c r="I11" i="1"/>
  <c r="M10" i="1"/>
  <c r="R10" i="1" s="1"/>
  <c r="L10" i="1"/>
  <c r="I10" i="1"/>
  <c r="N211" i="1" l="1"/>
  <c r="N219" i="1"/>
  <c r="O219" i="1" s="1"/>
  <c r="Q219" i="1" s="1"/>
  <c r="N223" i="1"/>
  <c r="N100" i="1"/>
  <c r="O100" i="1" s="1"/>
  <c r="Q100" i="1" s="1"/>
  <c r="N168" i="1"/>
  <c r="O168" i="1" s="1"/>
  <c r="S168" i="1" s="1"/>
  <c r="N155" i="1"/>
  <c r="O155" i="1" s="1"/>
  <c r="Q155" i="1" s="1"/>
  <c r="N159" i="1"/>
  <c r="O159" i="1" s="1"/>
  <c r="Q159" i="1" s="1"/>
  <c r="N183" i="1"/>
  <c r="O183" i="1" s="1"/>
  <c r="Q183" i="1" s="1"/>
  <c r="N38" i="1"/>
  <c r="O38" i="1" s="1"/>
  <c r="Q38" i="1" s="1"/>
  <c r="N50" i="1"/>
  <c r="O50" i="1" s="1"/>
  <c r="Q50" i="1" s="1"/>
  <c r="O63" i="1"/>
  <c r="Q63" i="1" s="1"/>
  <c r="O75" i="1"/>
  <c r="Q75" i="1" s="1"/>
  <c r="N191" i="1"/>
  <c r="O191" i="1" s="1"/>
  <c r="Q191" i="1" s="1"/>
  <c r="N263" i="1"/>
  <c r="O263" i="1" s="1"/>
  <c r="Q263" i="1" s="1"/>
  <c r="N234" i="1"/>
  <c r="O234" i="1" s="1"/>
  <c r="Q234" i="1" s="1"/>
  <c r="N44" i="1"/>
  <c r="O44" i="1" s="1"/>
  <c r="N56" i="1"/>
  <c r="O56" i="1" s="1"/>
  <c r="Q56" i="1" s="1"/>
  <c r="N68" i="1"/>
  <c r="O68" i="1" s="1"/>
  <c r="N84" i="1"/>
  <c r="O84" i="1" s="1"/>
  <c r="Q84" i="1" s="1"/>
  <c r="N192" i="1"/>
  <c r="O192" i="1" s="1"/>
  <c r="Q192" i="1" s="1"/>
  <c r="N47" i="1"/>
  <c r="O47" i="1" s="1"/>
  <c r="Q47" i="1" s="1"/>
  <c r="N244" i="1"/>
  <c r="O244" i="1" s="1"/>
  <c r="Q244" i="1" s="1"/>
  <c r="N135" i="1"/>
  <c r="O135" i="1" s="1"/>
  <c r="Q135" i="1" s="1"/>
  <c r="N17" i="1"/>
  <c r="O17" i="1" s="1"/>
  <c r="Q17" i="1" s="1"/>
  <c r="N21" i="1"/>
  <c r="O21" i="1" s="1"/>
  <c r="Q21" i="1" s="1"/>
  <c r="N112" i="1"/>
  <c r="O112" i="1" s="1"/>
  <c r="Q112" i="1" s="1"/>
  <c r="N144" i="1"/>
  <c r="O144" i="1" s="1"/>
  <c r="S144" i="1" s="1"/>
  <c r="N222" i="1"/>
  <c r="O222" i="1" s="1"/>
  <c r="Q222" i="1" s="1"/>
  <c r="N262" i="1"/>
  <c r="O262" i="1" s="1"/>
  <c r="Q262" i="1" s="1"/>
  <c r="N266" i="1"/>
  <c r="O266" i="1" s="1"/>
  <c r="N174" i="1"/>
  <c r="O174" i="1" s="1"/>
  <c r="Q174" i="1" s="1"/>
  <c r="N231" i="1"/>
  <c r="O231" i="1" s="1"/>
  <c r="Q231" i="1" s="1"/>
  <c r="N26" i="1"/>
  <c r="O26" i="1" s="1"/>
  <c r="Q26" i="1" s="1"/>
  <c r="N66" i="1"/>
  <c r="O66" i="1" s="1"/>
  <c r="Q66" i="1" s="1"/>
  <c r="N271" i="1"/>
  <c r="O271" i="1" s="1"/>
  <c r="Q271" i="1" s="1"/>
  <c r="N11" i="1"/>
  <c r="O11" i="1" s="1"/>
  <c r="Q11" i="1" s="1"/>
  <c r="N15" i="1"/>
  <c r="O15" i="1" s="1"/>
  <c r="Q15" i="1" s="1"/>
  <c r="N46" i="1"/>
  <c r="O46" i="1" s="1"/>
  <c r="Q46" i="1" s="1"/>
  <c r="N154" i="1"/>
  <c r="O154" i="1" s="1"/>
  <c r="Q154" i="1" s="1"/>
  <c r="N165" i="1"/>
  <c r="O165" i="1" s="1"/>
  <c r="Q165" i="1" s="1"/>
  <c r="N169" i="1"/>
  <c r="O169" i="1" s="1"/>
  <c r="Q169" i="1" s="1"/>
  <c r="N176" i="1"/>
  <c r="O176" i="1" s="1"/>
  <c r="Q176" i="1" s="1"/>
  <c r="N180" i="1"/>
  <c r="O180" i="1" s="1"/>
  <c r="S180" i="1" s="1"/>
  <c r="N188" i="1"/>
  <c r="O188" i="1" s="1"/>
  <c r="Q188" i="1" s="1"/>
  <c r="N195" i="1"/>
  <c r="O195" i="1" s="1"/>
  <c r="Q195" i="1" s="1"/>
  <c r="N207" i="1"/>
  <c r="O207" i="1" s="1"/>
  <c r="Q207" i="1" s="1"/>
  <c r="N277" i="1"/>
  <c r="O277" i="1" s="1"/>
  <c r="Q277" i="1" s="1"/>
  <c r="N23" i="1"/>
  <c r="O23" i="1" s="1"/>
  <c r="Q23" i="1" s="1"/>
  <c r="N82" i="1"/>
  <c r="O82" i="1" s="1"/>
  <c r="Q82" i="1" s="1"/>
  <c r="N158" i="1"/>
  <c r="O158" i="1" s="1"/>
  <c r="Q158" i="1" s="1"/>
  <c r="N20" i="1"/>
  <c r="O20" i="1" s="1"/>
  <c r="N94" i="1"/>
  <c r="O94" i="1" s="1"/>
  <c r="Q94" i="1" s="1"/>
  <c r="N109" i="1"/>
  <c r="O109" i="1" s="1"/>
  <c r="Q109" i="1" s="1"/>
  <c r="N136" i="1"/>
  <c r="O136" i="1" s="1"/>
  <c r="Q136" i="1" s="1"/>
  <c r="N162" i="1"/>
  <c r="O162" i="1" s="1"/>
  <c r="Q162" i="1" s="1"/>
  <c r="N177" i="1"/>
  <c r="O177" i="1" s="1"/>
  <c r="Q177" i="1" s="1"/>
  <c r="N196" i="1"/>
  <c r="O196" i="1" s="1"/>
  <c r="Q196" i="1" s="1"/>
  <c r="N204" i="1"/>
  <c r="O204" i="1" s="1"/>
  <c r="Q204" i="1" s="1"/>
  <c r="N208" i="1"/>
  <c r="O208" i="1" s="1"/>
  <c r="Q208" i="1" s="1"/>
  <c r="N220" i="1"/>
  <c r="O220" i="1" s="1"/>
  <c r="Q220" i="1" s="1"/>
  <c r="N274" i="1"/>
  <c r="O274" i="1" s="1"/>
  <c r="Q274" i="1" s="1"/>
  <c r="N163" i="1"/>
  <c r="O163" i="1" s="1"/>
  <c r="Q163" i="1" s="1"/>
  <c r="N186" i="1"/>
  <c r="O186" i="1" s="1"/>
  <c r="Q186" i="1" s="1"/>
  <c r="N140" i="1"/>
  <c r="O140" i="1" s="1"/>
  <c r="Q140" i="1" s="1"/>
  <c r="N133" i="1"/>
  <c r="O133" i="1" s="1"/>
  <c r="Q133" i="1" s="1"/>
  <c r="N167" i="1"/>
  <c r="O167" i="1" s="1"/>
  <c r="Q167" i="1" s="1"/>
  <c r="N213" i="1"/>
  <c r="O213" i="1" s="1"/>
  <c r="S213" i="1" s="1"/>
  <c r="N252" i="1"/>
  <c r="O252" i="1" s="1"/>
  <c r="N267" i="1"/>
  <c r="O267" i="1" s="1"/>
  <c r="Q267" i="1" s="1"/>
  <c r="N80" i="1"/>
  <c r="O80" i="1" s="1"/>
  <c r="Q80" i="1" s="1"/>
  <c r="N194" i="1"/>
  <c r="O194" i="1" s="1"/>
  <c r="S194" i="1" s="1"/>
  <c r="N279" i="1"/>
  <c r="O279" i="1" s="1"/>
  <c r="Q279" i="1" s="1"/>
  <c r="N171" i="1"/>
  <c r="O171" i="1" s="1"/>
  <c r="Q171" i="1" s="1"/>
  <c r="N33" i="1"/>
  <c r="O33" i="1" s="1"/>
  <c r="Q33" i="1" s="1"/>
  <c r="N37" i="1"/>
  <c r="O37" i="1" s="1"/>
  <c r="Q37" i="1" s="1"/>
  <c r="N45" i="1"/>
  <c r="O45" i="1" s="1"/>
  <c r="Q45" i="1" s="1"/>
  <c r="N130" i="1"/>
  <c r="O130" i="1" s="1"/>
  <c r="Q130" i="1" s="1"/>
  <c r="N172" i="1"/>
  <c r="O172" i="1" s="1"/>
  <c r="Q172" i="1" s="1"/>
  <c r="N202" i="1"/>
  <c r="O202" i="1" s="1"/>
  <c r="Q202" i="1" s="1"/>
  <c r="N206" i="1"/>
  <c r="O206" i="1" s="1"/>
  <c r="Q206" i="1" s="1"/>
  <c r="N264" i="1"/>
  <c r="O264" i="1" s="1"/>
  <c r="Q264" i="1" s="1"/>
  <c r="N83" i="1"/>
  <c r="O83" i="1" s="1"/>
  <c r="Q83" i="1" s="1"/>
  <c r="N152" i="1"/>
  <c r="O152" i="1" s="1"/>
  <c r="Q152" i="1" s="1"/>
  <c r="N96" i="1"/>
  <c r="O96" i="1" s="1"/>
  <c r="Q96" i="1" s="1"/>
  <c r="N230" i="1"/>
  <c r="O230" i="1" s="1"/>
  <c r="Q230" i="1" s="1"/>
  <c r="N241" i="1"/>
  <c r="O241" i="1" s="1"/>
  <c r="Q241" i="1" s="1"/>
  <c r="N35" i="1"/>
  <c r="O35" i="1" s="1"/>
  <c r="Q35" i="1" s="1"/>
  <c r="N39" i="1"/>
  <c r="O39" i="1" s="1"/>
  <c r="Q39" i="1" s="1"/>
  <c r="N73" i="1"/>
  <c r="O73" i="1" s="1"/>
  <c r="Q73" i="1" s="1"/>
  <c r="N77" i="1"/>
  <c r="O77" i="1" s="1"/>
  <c r="Q77" i="1" s="1"/>
  <c r="N88" i="1"/>
  <c r="O88" i="1" s="1"/>
  <c r="Q88" i="1" s="1"/>
  <c r="N102" i="1"/>
  <c r="O102" i="1" s="1"/>
  <c r="Q102" i="1" s="1"/>
  <c r="N120" i="1"/>
  <c r="O120" i="1" s="1"/>
  <c r="Q120" i="1" s="1"/>
  <c r="N145" i="1"/>
  <c r="O145" i="1" s="1"/>
  <c r="Q145" i="1" s="1"/>
  <c r="N226" i="1"/>
  <c r="O226" i="1" s="1"/>
  <c r="Q226" i="1" s="1"/>
  <c r="N255" i="1"/>
  <c r="O255" i="1" s="1"/>
  <c r="Q255" i="1" s="1"/>
  <c r="N24" i="1"/>
  <c r="O24" i="1" s="1"/>
  <c r="Q24" i="1" s="1"/>
  <c r="N32" i="1"/>
  <c r="O32" i="1" s="1"/>
  <c r="Q32" i="1" s="1"/>
  <c r="N58" i="1"/>
  <c r="O58" i="1" s="1"/>
  <c r="Q58" i="1" s="1"/>
  <c r="N62" i="1"/>
  <c r="O62" i="1" s="1"/>
  <c r="Q62" i="1" s="1"/>
  <c r="N81" i="1"/>
  <c r="O81" i="1" s="1"/>
  <c r="Q81" i="1" s="1"/>
  <c r="N95" i="1"/>
  <c r="O95" i="1" s="1"/>
  <c r="Q95" i="1" s="1"/>
  <c r="N113" i="1"/>
  <c r="O113" i="1" s="1"/>
  <c r="Q113" i="1" s="1"/>
  <c r="N149" i="1"/>
  <c r="O149" i="1" s="1"/>
  <c r="Q149" i="1" s="1"/>
  <c r="N173" i="1"/>
  <c r="O173" i="1" s="1"/>
  <c r="Q173" i="1" s="1"/>
  <c r="N200" i="1"/>
  <c r="O200" i="1" s="1"/>
  <c r="Q200" i="1" s="1"/>
  <c r="N215" i="1"/>
  <c r="O215" i="1" s="1"/>
  <c r="Q215" i="1" s="1"/>
  <c r="N248" i="1"/>
  <c r="O248" i="1" s="1"/>
  <c r="Q248" i="1" s="1"/>
  <c r="N270" i="1"/>
  <c r="N36" i="1"/>
  <c r="O36" i="1" s="1"/>
  <c r="Q36" i="1" s="1"/>
  <c r="N51" i="1"/>
  <c r="O51" i="1" s="1"/>
  <c r="Q51" i="1" s="1"/>
  <c r="N55" i="1"/>
  <c r="O55" i="1" s="1"/>
  <c r="Q55" i="1" s="1"/>
  <c r="N74" i="1"/>
  <c r="O74" i="1" s="1"/>
  <c r="Q74" i="1" s="1"/>
  <c r="N78" i="1"/>
  <c r="O78" i="1" s="1"/>
  <c r="Q78" i="1" s="1"/>
  <c r="N85" i="1"/>
  <c r="O85" i="1" s="1"/>
  <c r="Q85" i="1" s="1"/>
  <c r="N110" i="1"/>
  <c r="O110" i="1" s="1"/>
  <c r="Q110" i="1" s="1"/>
  <c r="N146" i="1"/>
  <c r="O146" i="1" s="1"/>
  <c r="Q146" i="1" s="1"/>
  <c r="N170" i="1"/>
  <c r="O170" i="1" s="1"/>
  <c r="Q170" i="1" s="1"/>
  <c r="N184" i="1"/>
  <c r="O184" i="1" s="1"/>
  <c r="Q184" i="1" s="1"/>
  <c r="N187" i="1"/>
  <c r="O187" i="1" s="1"/>
  <c r="Q187" i="1" s="1"/>
  <c r="N197" i="1"/>
  <c r="O197" i="1" s="1"/>
  <c r="Q197" i="1" s="1"/>
  <c r="N227" i="1"/>
  <c r="O227" i="1" s="1"/>
  <c r="Q227" i="1" s="1"/>
  <c r="O201" i="1"/>
  <c r="Q201" i="1" s="1"/>
  <c r="N18" i="1"/>
  <c r="O18" i="1" s="1"/>
  <c r="Q18" i="1" s="1"/>
  <c r="N25" i="1"/>
  <c r="O25" i="1" s="1"/>
  <c r="Q25" i="1" s="1"/>
  <c r="N86" i="1"/>
  <c r="O86" i="1" s="1"/>
  <c r="Q86" i="1" s="1"/>
  <c r="N93" i="1"/>
  <c r="O93" i="1" s="1"/>
  <c r="Q93" i="1" s="1"/>
  <c r="N118" i="1"/>
  <c r="O118" i="1" s="1"/>
  <c r="Q118" i="1" s="1"/>
  <c r="N129" i="1"/>
  <c r="O129" i="1" s="1"/>
  <c r="Q129" i="1" s="1"/>
  <c r="N147" i="1"/>
  <c r="O147" i="1" s="1"/>
  <c r="Q147" i="1" s="1"/>
  <c r="N205" i="1"/>
  <c r="O205" i="1" s="1"/>
  <c r="Q205" i="1" s="1"/>
  <c r="N216" i="1"/>
  <c r="O216" i="1" s="1"/>
  <c r="Q216" i="1" s="1"/>
  <c r="N249" i="1"/>
  <c r="O249" i="1" s="1"/>
  <c r="Q249" i="1" s="1"/>
  <c r="N278" i="1"/>
  <c r="O278" i="1" s="1"/>
  <c r="Q278" i="1" s="1"/>
  <c r="N60" i="1"/>
  <c r="O60" i="1" s="1"/>
  <c r="Q60" i="1" s="1"/>
  <c r="N90" i="1"/>
  <c r="O90" i="1" s="1"/>
  <c r="Q90" i="1" s="1"/>
  <c r="N97" i="1"/>
  <c r="O97" i="1" s="1"/>
  <c r="Q97" i="1" s="1"/>
  <c r="N111" i="1"/>
  <c r="O111" i="1" s="1"/>
  <c r="Q111" i="1" s="1"/>
  <c r="N119" i="1"/>
  <c r="O119" i="1" s="1"/>
  <c r="Q119" i="1" s="1"/>
  <c r="N126" i="1"/>
  <c r="O126" i="1" s="1"/>
  <c r="Q126" i="1" s="1"/>
  <c r="N185" i="1"/>
  <c r="O185" i="1" s="1"/>
  <c r="Q185" i="1" s="1"/>
  <c r="N198" i="1"/>
  <c r="O198" i="1" s="1"/>
  <c r="Q198" i="1" s="1"/>
  <c r="N228" i="1"/>
  <c r="O228" i="1" s="1"/>
  <c r="Q228" i="1" s="1"/>
  <c r="N235" i="1"/>
  <c r="O235" i="1" s="1"/>
  <c r="Q235" i="1" s="1"/>
  <c r="N257" i="1"/>
  <c r="O257" i="1" s="1"/>
  <c r="Q257" i="1" s="1"/>
  <c r="N261" i="1"/>
  <c r="O272" i="1"/>
  <c r="Q272" i="1" s="1"/>
  <c r="N34" i="1"/>
  <c r="O34" i="1" s="1"/>
  <c r="Q34" i="1" s="1"/>
  <c r="N72" i="1"/>
  <c r="O72" i="1" s="1"/>
  <c r="Q72" i="1" s="1"/>
  <c r="N76" i="1"/>
  <c r="O76" i="1" s="1"/>
  <c r="Q76" i="1" s="1"/>
  <c r="N87" i="1"/>
  <c r="O87" i="1" s="1"/>
  <c r="Q87" i="1" s="1"/>
  <c r="N101" i="1"/>
  <c r="O101" i="1" s="1"/>
  <c r="Q101" i="1" s="1"/>
  <c r="N108" i="1"/>
  <c r="O108" i="1" s="1"/>
  <c r="Q108" i="1" s="1"/>
  <c r="N225" i="1"/>
  <c r="O225" i="1" s="1"/>
  <c r="Q225" i="1" s="1"/>
  <c r="O229" i="1"/>
  <c r="Q229" i="1" s="1"/>
  <c r="N232" i="1"/>
  <c r="O232" i="1" s="1"/>
  <c r="Q232" i="1" s="1"/>
  <c r="N276" i="1"/>
  <c r="O276" i="1" s="1"/>
  <c r="Q276" i="1" s="1"/>
  <c r="N27" i="1"/>
  <c r="O27" i="1" s="1"/>
  <c r="Q27" i="1" s="1"/>
  <c r="N65" i="1"/>
  <c r="O65" i="1" s="1"/>
  <c r="Q65" i="1" s="1"/>
  <c r="N134" i="1"/>
  <c r="O134" i="1" s="1"/>
  <c r="Q134" i="1" s="1"/>
  <c r="N182" i="1"/>
  <c r="O182" i="1" s="1"/>
  <c r="S182" i="1" s="1"/>
  <c r="N203" i="1"/>
  <c r="O203" i="1" s="1"/>
  <c r="Q203" i="1" s="1"/>
  <c r="N243" i="1"/>
  <c r="O243" i="1" s="1"/>
  <c r="Q243" i="1" s="1"/>
  <c r="N247" i="1"/>
  <c r="O247" i="1" s="1"/>
  <c r="Q247" i="1" s="1"/>
  <c r="N258" i="1"/>
  <c r="O258" i="1" s="1"/>
  <c r="Q258" i="1" s="1"/>
  <c r="N49" i="1"/>
  <c r="O49" i="1" s="1"/>
  <c r="Q49" i="1" s="1"/>
  <c r="N107" i="1"/>
  <c r="O107" i="1" s="1"/>
  <c r="Q107" i="1" s="1"/>
  <c r="N115" i="1"/>
  <c r="O115" i="1" s="1"/>
  <c r="Q115" i="1" s="1"/>
  <c r="N122" i="1"/>
  <c r="O122" i="1" s="1"/>
  <c r="Q122" i="1" s="1"/>
  <c r="N217" i="1"/>
  <c r="O217" i="1" s="1"/>
  <c r="Q217" i="1" s="1"/>
  <c r="N238" i="1"/>
  <c r="O238" i="1" s="1"/>
  <c r="Q238" i="1" s="1"/>
  <c r="O253" i="1"/>
  <c r="N268" i="1"/>
  <c r="O268" i="1" s="1"/>
  <c r="Q268" i="1" s="1"/>
  <c r="N41" i="1"/>
  <c r="O41" i="1" s="1"/>
  <c r="Q41" i="1" s="1"/>
  <c r="N59" i="1"/>
  <c r="O59" i="1" s="1"/>
  <c r="Q59" i="1" s="1"/>
  <c r="N92" i="1"/>
  <c r="O92" i="1" s="1"/>
  <c r="Q92" i="1" s="1"/>
  <c r="N128" i="1"/>
  <c r="O128" i="1" s="1"/>
  <c r="Q128" i="1" s="1"/>
  <c r="N156" i="1"/>
  <c r="O156" i="1" s="1"/>
  <c r="Q156" i="1" s="1"/>
  <c r="N166" i="1"/>
  <c r="O166" i="1" s="1"/>
  <c r="Q166" i="1" s="1"/>
  <c r="N224" i="1"/>
  <c r="O224" i="1" s="1"/>
  <c r="Q224" i="1" s="1"/>
  <c r="N12" i="1"/>
  <c r="O12" i="1" s="1"/>
  <c r="Q12" i="1" s="1"/>
  <c r="N30" i="1"/>
  <c r="O30" i="1" s="1"/>
  <c r="Q30" i="1" s="1"/>
  <c r="N69" i="1"/>
  <c r="O69" i="1" s="1"/>
  <c r="Q69" i="1" s="1"/>
  <c r="N89" i="1"/>
  <c r="O89" i="1" s="1"/>
  <c r="Q89" i="1" s="1"/>
  <c r="N116" i="1"/>
  <c r="O116" i="1" s="1"/>
  <c r="Q116" i="1" s="1"/>
  <c r="N150" i="1"/>
  <c r="O150" i="1" s="1"/>
  <c r="Q150" i="1" s="1"/>
  <c r="N153" i="1"/>
  <c r="O153" i="1" s="1"/>
  <c r="Q153" i="1" s="1"/>
  <c r="N175" i="1"/>
  <c r="O175" i="1" s="1"/>
  <c r="Q175" i="1" s="1"/>
  <c r="N189" i="1"/>
  <c r="O189" i="1" s="1"/>
  <c r="Q189" i="1" s="1"/>
  <c r="N209" i="1"/>
  <c r="O209" i="1" s="1"/>
  <c r="Q209" i="1" s="1"/>
  <c r="N212" i="1"/>
  <c r="O212" i="1" s="1"/>
  <c r="Q212" i="1" s="1"/>
  <c r="N221" i="1"/>
  <c r="O221" i="1" s="1"/>
  <c r="Q221" i="1" s="1"/>
  <c r="N242" i="1"/>
  <c r="O242" i="1" s="1"/>
  <c r="Q242" i="1" s="1"/>
  <c r="N245" i="1"/>
  <c r="O245" i="1" s="1"/>
  <c r="Q245" i="1" s="1"/>
  <c r="N254" i="1"/>
  <c r="O254" i="1" s="1"/>
  <c r="Q254" i="1" s="1"/>
  <c r="N260" i="1"/>
  <c r="O260" i="1" s="1"/>
  <c r="Q260" i="1" s="1"/>
  <c r="N269" i="1"/>
  <c r="O269" i="1" s="1"/>
  <c r="Q269" i="1" s="1"/>
  <c r="N273" i="1"/>
  <c r="O273" i="1" s="1"/>
  <c r="Q273" i="1" s="1"/>
  <c r="N105" i="1"/>
  <c r="O105" i="1" s="1"/>
  <c r="Q105" i="1" s="1"/>
  <c r="N123" i="1"/>
  <c r="O123" i="1" s="1"/>
  <c r="Q123" i="1" s="1"/>
  <c r="N132" i="1"/>
  <c r="O132" i="1" s="1"/>
  <c r="Q132" i="1" s="1"/>
  <c r="N157" i="1"/>
  <c r="O157" i="1" s="1"/>
  <c r="Q157" i="1" s="1"/>
  <c r="N16" i="1"/>
  <c r="O16" i="1" s="1"/>
  <c r="Q16" i="1" s="1"/>
  <c r="N31" i="1"/>
  <c r="O31" i="1" s="1"/>
  <c r="Q31" i="1" s="1"/>
  <c r="N42" i="1"/>
  <c r="O42" i="1" s="1"/>
  <c r="Q42" i="1" s="1"/>
  <c r="N54" i="1"/>
  <c r="O54" i="1" s="1"/>
  <c r="Q54" i="1" s="1"/>
  <c r="N64" i="1"/>
  <c r="O64" i="1" s="1"/>
  <c r="Q64" i="1" s="1"/>
  <c r="N117" i="1"/>
  <c r="O117" i="1" s="1"/>
  <c r="Q117" i="1" s="1"/>
  <c r="N138" i="1"/>
  <c r="O138" i="1" s="1"/>
  <c r="Q138" i="1" s="1"/>
  <c r="N141" i="1"/>
  <c r="O141" i="1" s="1"/>
  <c r="Q141" i="1" s="1"/>
  <c r="N210" i="1"/>
  <c r="O210" i="1" s="1"/>
  <c r="Q210" i="1" s="1"/>
  <c r="N236" i="1"/>
  <c r="O236" i="1" s="1"/>
  <c r="Q236" i="1" s="1"/>
  <c r="N240" i="1"/>
  <c r="O240" i="1" s="1"/>
  <c r="Q240" i="1" s="1"/>
  <c r="N246" i="1"/>
  <c r="O246" i="1" s="1"/>
  <c r="Q246" i="1" s="1"/>
  <c r="N28" i="1"/>
  <c r="O28" i="1" s="1"/>
  <c r="Q28" i="1" s="1"/>
  <c r="N40" i="1"/>
  <c r="O40" i="1" s="1"/>
  <c r="Q40" i="1" s="1"/>
  <c r="N48" i="1"/>
  <c r="O48" i="1" s="1"/>
  <c r="Q48" i="1" s="1"/>
  <c r="N57" i="1"/>
  <c r="O57" i="1" s="1"/>
  <c r="Q57" i="1" s="1"/>
  <c r="N67" i="1"/>
  <c r="O67" i="1" s="1"/>
  <c r="Q67" i="1" s="1"/>
  <c r="N99" i="1"/>
  <c r="O99" i="1" s="1"/>
  <c r="Q99" i="1" s="1"/>
  <c r="N114" i="1"/>
  <c r="O114" i="1" s="1"/>
  <c r="Q114" i="1" s="1"/>
  <c r="N151" i="1"/>
  <c r="O151" i="1" s="1"/>
  <c r="Q151" i="1" s="1"/>
  <c r="N193" i="1"/>
  <c r="O193" i="1" s="1"/>
  <c r="Q193" i="1" s="1"/>
  <c r="N43" i="1"/>
  <c r="O43" i="1" s="1"/>
  <c r="Q43" i="1" s="1"/>
  <c r="N61" i="1"/>
  <c r="O61" i="1" s="1"/>
  <c r="Q61" i="1" s="1"/>
  <c r="N70" i="1"/>
  <c r="O70" i="1" s="1"/>
  <c r="Q70" i="1" s="1"/>
  <c r="N127" i="1"/>
  <c r="O127" i="1" s="1"/>
  <c r="Q127" i="1" s="1"/>
  <c r="N161" i="1"/>
  <c r="O161" i="1" s="1"/>
  <c r="Q161" i="1" s="1"/>
  <c r="N237" i="1"/>
  <c r="O237" i="1" s="1"/>
  <c r="Q237" i="1" s="1"/>
  <c r="N121" i="1"/>
  <c r="O121" i="1" s="1"/>
  <c r="Q121" i="1" s="1"/>
  <c r="O211" i="1"/>
  <c r="Q211" i="1" s="1"/>
  <c r="N14" i="1"/>
  <c r="O14" i="1" s="1"/>
  <c r="Q14" i="1" s="1"/>
  <c r="I280" i="1"/>
  <c r="L280" i="1"/>
  <c r="N10" i="1"/>
  <c r="M280" i="1"/>
  <c r="N19" i="1"/>
  <c r="O19" i="1" s="1"/>
  <c r="Q19" i="1" s="1"/>
  <c r="N52" i="1"/>
  <c r="O52" i="1" s="1"/>
  <c r="Q52" i="1" s="1"/>
  <c r="N104" i="1"/>
  <c r="O104" i="1" s="1"/>
  <c r="Q104" i="1" s="1"/>
  <c r="N142" i="1"/>
  <c r="O142" i="1" s="1"/>
  <c r="Q142" i="1" s="1"/>
  <c r="N239" i="1"/>
  <c r="O239" i="1" s="1"/>
  <c r="Q239" i="1" s="1"/>
  <c r="N22" i="1"/>
  <c r="O22" i="1" s="1"/>
  <c r="Q22" i="1" s="1"/>
  <c r="N143" i="1"/>
  <c r="O143" i="1" s="1"/>
  <c r="Q143" i="1" s="1"/>
  <c r="N160" i="1"/>
  <c r="O160" i="1" s="1"/>
  <c r="Q160" i="1" s="1"/>
  <c r="N179" i="1"/>
  <c r="O179" i="1" s="1"/>
  <c r="Q179" i="1" s="1"/>
  <c r="N181" i="1"/>
  <c r="O181" i="1" s="1"/>
  <c r="Q181" i="1" s="1"/>
  <c r="N251" i="1"/>
  <c r="O251" i="1" s="1"/>
  <c r="Q251" i="1" s="1"/>
  <c r="N259" i="1"/>
  <c r="O259" i="1" s="1"/>
  <c r="Q259" i="1" s="1"/>
  <c r="N71" i="1"/>
  <c r="O71" i="1" s="1"/>
  <c r="Q71" i="1" s="1"/>
  <c r="N125" i="1"/>
  <c r="O125" i="1" s="1"/>
  <c r="R243" i="1"/>
  <c r="N137" i="1"/>
  <c r="O137" i="1" s="1"/>
  <c r="Q137" i="1" s="1"/>
  <c r="N265" i="1"/>
  <c r="O265" i="1" s="1"/>
  <c r="N29" i="1"/>
  <c r="O29" i="1" s="1"/>
  <c r="Q29" i="1" s="1"/>
  <c r="N53" i="1"/>
  <c r="O53" i="1" s="1"/>
  <c r="Q53" i="1" s="1"/>
  <c r="O79" i="1"/>
  <c r="Q79" i="1" s="1"/>
  <c r="N91" i="1"/>
  <c r="O91" i="1" s="1"/>
  <c r="N106" i="1"/>
  <c r="O106" i="1" s="1"/>
  <c r="Q106" i="1" s="1"/>
  <c r="N131" i="1"/>
  <c r="O131" i="1" s="1"/>
  <c r="N148" i="1"/>
  <c r="O148" i="1" s="1"/>
  <c r="Q148" i="1" s="1"/>
  <c r="N199" i="1"/>
  <c r="O199" i="1" s="1"/>
  <c r="N233" i="1"/>
  <c r="O233" i="1" s="1"/>
  <c r="Q233" i="1" s="1"/>
  <c r="S245" i="1"/>
  <c r="O261" i="1"/>
  <c r="Q261" i="1" s="1"/>
  <c r="O223" i="1"/>
  <c r="Q223" i="1" s="1"/>
  <c r="N139" i="1"/>
  <c r="O139" i="1" s="1"/>
  <c r="Q139" i="1" s="1"/>
  <c r="N103" i="1"/>
  <c r="O103" i="1" s="1"/>
  <c r="N124" i="1"/>
  <c r="O124" i="1" s="1"/>
  <c r="S219" i="1"/>
  <c r="N250" i="1"/>
  <c r="O250" i="1" s="1"/>
  <c r="Q250" i="1" s="1"/>
  <c r="O270" i="1"/>
  <c r="Q270" i="1" s="1"/>
  <c r="N13" i="1"/>
  <c r="O13" i="1" s="1"/>
  <c r="Q13" i="1" s="1"/>
  <c r="N190" i="1"/>
  <c r="O190" i="1" s="1"/>
  <c r="N218" i="1"/>
  <c r="O218" i="1" s="1"/>
  <c r="Q218" i="1" s="1"/>
  <c r="N256" i="1"/>
  <c r="O256" i="1" s="1"/>
  <c r="Q256" i="1" s="1"/>
  <c r="N98" i="1"/>
  <c r="O98" i="1" s="1"/>
  <c r="N164" i="1"/>
  <c r="O164" i="1" s="1"/>
  <c r="Q164" i="1" s="1"/>
  <c r="N214" i="1"/>
  <c r="O214" i="1" s="1"/>
  <c r="Q214" i="1" s="1"/>
  <c r="N275" i="1"/>
  <c r="O275" i="1" s="1"/>
  <c r="Q275" i="1" s="1"/>
  <c r="N178" i="1"/>
  <c r="O178" i="1" s="1"/>
  <c r="S216" i="1" l="1"/>
  <c r="S66" i="1"/>
  <c r="Q213" i="1"/>
  <c r="S63" i="1"/>
  <c r="S38" i="1"/>
  <c r="S172" i="1"/>
  <c r="S263" i="1"/>
  <c r="S17" i="1"/>
  <c r="S110" i="1"/>
  <c r="S202" i="1"/>
  <c r="Q180" i="1"/>
  <c r="S185" i="1"/>
  <c r="S77" i="1"/>
  <c r="Q144" i="1"/>
  <c r="S81" i="1"/>
  <c r="S147" i="1"/>
  <c r="S208" i="1"/>
  <c r="S234" i="1"/>
  <c r="S159" i="1"/>
  <c r="S196" i="1"/>
  <c r="S198" i="1"/>
  <c r="S148" i="1"/>
  <c r="S229" i="1"/>
  <c r="S26" i="1"/>
  <c r="S177" i="1"/>
  <c r="Q68" i="1"/>
  <c r="S68" i="1"/>
  <c r="Q44" i="1"/>
  <c r="S44" i="1"/>
  <c r="S37" i="1"/>
  <c r="S241" i="1"/>
  <c r="S129" i="1"/>
  <c r="S207" i="1"/>
  <c r="S167" i="1"/>
  <c r="S47" i="1"/>
  <c r="S84" i="1"/>
  <c r="S11" i="1"/>
  <c r="S56" i="1"/>
  <c r="S238" i="1"/>
  <c r="S191" i="1"/>
  <c r="S45" i="1"/>
  <c r="S75" i="1"/>
  <c r="S231" i="1"/>
  <c r="S94" i="1"/>
  <c r="S31" i="1"/>
  <c r="S277" i="1"/>
  <c r="Q266" i="1"/>
  <c r="S266" i="1"/>
  <c r="S201" i="1"/>
  <c r="S276" i="1"/>
  <c r="S74" i="1"/>
  <c r="S163" i="1"/>
  <c r="S158" i="1"/>
  <c r="S204" i="1"/>
  <c r="S48" i="1"/>
  <c r="S60" i="1"/>
  <c r="S212" i="1"/>
  <c r="S12" i="1"/>
  <c r="S279" i="1"/>
  <c r="S211" i="1"/>
  <c r="S127" i="1"/>
  <c r="S85" i="1"/>
  <c r="S114" i="1"/>
  <c r="S145" i="1"/>
  <c r="S23" i="1"/>
  <c r="S267" i="1"/>
  <c r="S176" i="1"/>
  <c r="S206" i="1"/>
  <c r="S22" i="1"/>
  <c r="S64" i="1"/>
  <c r="S166" i="1"/>
  <c r="S183" i="1"/>
  <c r="S96" i="1"/>
  <c r="S251" i="1"/>
  <c r="S15" i="1"/>
  <c r="S152" i="1"/>
  <c r="S174" i="1"/>
  <c r="S247" i="1"/>
  <c r="S192" i="1"/>
  <c r="Q20" i="1"/>
  <c r="S20" i="1"/>
  <c r="S76" i="1"/>
  <c r="S117" i="1"/>
  <c r="S57" i="1"/>
  <c r="S100" i="1"/>
  <c r="S82" i="1"/>
  <c r="S133" i="1"/>
  <c r="S222" i="1"/>
  <c r="S162" i="1"/>
  <c r="S165" i="1"/>
  <c r="S90" i="1"/>
  <c r="S78" i="1"/>
  <c r="S264" i="1"/>
  <c r="S39" i="1"/>
  <c r="S69" i="1"/>
  <c r="S188" i="1"/>
  <c r="S28" i="1"/>
  <c r="S274" i="1"/>
  <c r="S186" i="1"/>
  <c r="S40" i="1"/>
  <c r="S54" i="1"/>
  <c r="Q194" i="1"/>
  <c r="S120" i="1"/>
  <c r="S268" i="1"/>
  <c r="S272" i="1"/>
  <c r="S140" i="1"/>
  <c r="S170" i="1"/>
  <c r="S95" i="1"/>
  <c r="S116" i="1"/>
  <c r="S239" i="1"/>
  <c r="S21" i="1"/>
  <c r="S49" i="1"/>
  <c r="S121" i="1"/>
  <c r="S150" i="1"/>
  <c r="S119" i="1"/>
  <c r="S126" i="1"/>
  <c r="S79" i="1"/>
  <c r="S51" i="1"/>
  <c r="S70" i="1"/>
  <c r="S86" i="1"/>
  <c r="S35" i="1"/>
  <c r="S149" i="1"/>
  <c r="S193" i="1"/>
  <c r="S36" i="1"/>
  <c r="S72" i="1"/>
  <c r="S112" i="1"/>
  <c r="S250" i="1"/>
  <c r="S255" i="1"/>
  <c r="S260" i="1"/>
  <c r="S217" i="1"/>
  <c r="S215" i="1"/>
  <c r="S87" i="1"/>
  <c r="S278" i="1"/>
  <c r="S151" i="1"/>
  <c r="S135" i="1"/>
  <c r="S16" i="1"/>
  <c r="S58" i="1"/>
  <c r="S108" i="1"/>
  <c r="S134" i="1"/>
  <c r="S146" i="1"/>
  <c r="S123" i="1"/>
  <c r="S197" i="1"/>
  <c r="S62" i="1"/>
  <c r="S273" i="1"/>
  <c r="S111" i="1"/>
  <c r="S34" i="1"/>
  <c r="S157" i="1"/>
  <c r="S24" i="1"/>
  <c r="S122" i="1"/>
  <c r="S55" i="1"/>
  <c r="S105" i="1"/>
  <c r="S187" i="1"/>
  <c r="S93" i="1"/>
  <c r="S137" i="1"/>
  <c r="S73" i="1"/>
  <c r="S118" i="1"/>
  <c r="S227" i="1"/>
  <c r="Q182" i="1"/>
  <c r="S92" i="1"/>
  <c r="S224" i="1"/>
  <c r="S232" i="1"/>
  <c r="S226" i="1"/>
  <c r="S200" i="1"/>
  <c r="S269" i="1"/>
  <c r="S102" i="1"/>
  <c r="S42" i="1"/>
  <c r="S25" i="1"/>
  <c r="S132" i="1"/>
  <c r="S258" i="1"/>
  <c r="S173" i="1"/>
  <c r="S257" i="1"/>
  <c r="S27" i="1"/>
  <c r="S230" i="1"/>
  <c r="S101" i="1"/>
  <c r="S249" i="1"/>
  <c r="S184" i="1"/>
  <c r="S248" i="1"/>
  <c r="S136" i="1"/>
  <c r="S220" i="1"/>
  <c r="S61" i="1"/>
  <c r="S80" i="1"/>
  <c r="S113" i="1"/>
  <c r="S52" i="1"/>
  <c r="S205" i="1"/>
  <c r="S203" i="1"/>
  <c r="S156" i="1"/>
  <c r="S225" i="1"/>
  <c r="S88" i="1"/>
  <c r="S18" i="1"/>
  <c r="S221" i="1"/>
  <c r="S189" i="1"/>
  <c r="S254" i="1"/>
  <c r="S139" i="1"/>
  <c r="S153" i="1"/>
  <c r="S59" i="1"/>
  <c r="S13" i="1"/>
  <c r="S236" i="1"/>
  <c r="S65" i="1"/>
  <c r="S169" i="1"/>
  <c r="S155" i="1"/>
  <c r="S29" i="1"/>
  <c r="S89" i="1"/>
  <c r="S164" i="1"/>
  <c r="S270" i="1"/>
  <c r="S107" i="1"/>
  <c r="S50" i="1"/>
  <c r="S209" i="1"/>
  <c r="S240" i="1"/>
  <c r="S256" i="1"/>
  <c r="S141" i="1"/>
  <c r="Q253" i="1"/>
  <c r="S253" i="1"/>
  <c r="S210" i="1"/>
  <c r="S237" i="1"/>
  <c r="S99" i="1"/>
  <c r="Q168" i="1"/>
  <c r="S175" i="1"/>
  <c r="S242" i="1"/>
  <c r="S43" i="1"/>
  <c r="S128" i="1"/>
  <c r="S161" i="1"/>
  <c r="S130" i="1"/>
  <c r="S32" i="1"/>
  <c r="S246" i="1"/>
  <c r="S115" i="1"/>
  <c r="S71" i="1"/>
  <c r="S235" i="1"/>
  <c r="S46" i="1"/>
  <c r="S109" i="1"/>
  <c r="S41" i="1"/>
  <c r="S138" i="1"/>
  <c r="S30" i="1"/>
  <c r="S262" i="1"/>
  <c r="S67" i="1"/>
  <c r="S244" i="1"/>
  <c r="S275" i="1"/>
  <c r="Q125" i="1"/>
  <c r="S125" i="1"/>
  <c r="Q190" i="1"/>
  <c r="S190" i="1"/>
  <c r="S154" i="1"/>
  <c r="S218" i="1"/>
  <c r="S91" i="1"/>
  <c r="Q91" i="1"/>
  <c r="Q265" i="1"/>
  <c r="S265" i="1"/>
  <c r="S106" i="1"/>
  <c r="Q252" i="1"/>
  <c r="S252" i="1"/>
  <c r="S142" i="1"/>
  <c r="Q124" i="1"/>
  <c r="S124" i="1"/>
  <c r="S143" i="1"/>
  <c r="S97" i="1"/>
  <c r="S33" i="1"/>
  <c r="N280" i="1"/>
  <c r="O10" i="1"/>
  <c r="S14" i="1"/>
  <c r="Q103" i="1"/>
  <c r="S103" i="1"/>
  <c r="S199" i="1"/>
  <c r="Q199" i="1"/>
  <c r="S259" i="1"/>
  <c r="S261" i="1"/>
  <c r="S214" i="1"/>
  <c r="S271" i="1"/>
  <c r="S19" i="1"/>
  <c r="S181" i="1"/>
  <c r="S223" i="1"/>
  <c r="S233" i="1"/>
  <c r="S171" i="1"/>
  <c r="S243" i="1"/>
  <c r="S53" i="1"/>
  <c r="S228" i="1"/>
  <c r="S160" i="1"/>
  <c r="Q98" i="1"/>
  <c r="S98" i="1"/>
  <c r="S195" i="1"/>
  <c r="Q178" i="1"/>
  <c r="S178" i="1"/>
  <c r="Q131" i="1"/>
  <c r="S131" i="1"/>
  <c r="S179" i="1"/>
  <c r="S104" i="1"/>
  <c r="S83" i="1"/>
  <c r="Q10" i="1" l="1"/>
  <c r="Q280" i="1" s="1"/>
  <c r="S10" i="1"/>
  <c r="S28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Almacen</author>
    <author>Luz Dilone</author>
  </authors>
  <commentList>
    <comment ref="K39" authorId="0" shapeId="0" xr:uid="{F50C5434-19BE-4458-876C-C21FF14697DD}">
      <text/>
    </comment>
    <comment ref="K87" authorId="0" shapeId="0" xr:uid="{1A12BAA6-D1DE-4C25-BA62-ADAD5B45598F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folder estaban en el area cuando recibimos y de los cuales no sean adquiridos mas. </t>
        </r>
      </text>
    </comment>
    <comment ref="J96" authorId="1" shapeId="0" xr:uid="{3314A6A0-5585-47AA-9EA4-297BFFE48914}">
      <text>
        <r>
          <rPr>
            <b/>
            <sz val="9"/>
            <color indexed="81"/>
            <rFont val="Tahoma"/>
            <family val="2"/>
          </rPr>
          <t xml:space="preserve">Luz Diloné
Reclasificacion de inventario, se le dio entrada a este produto y se le dio salida 
</t>
        </r>
      </text>
    </comment>
    <comment ref="K100" authorId="0" shapeId="0" xr:uid="{AE7CA1ED-39EE-4130-ABF8-C3594F0B726F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Estas grapas estaban cuando recibimos esta area y no sean adquirido mas de ella. </t>
        </r>
      </text>
    </comment>
    <comment ref="E184" authorId="0" shapeId="0" xr:uid="{50CB4EB8-4F28-41F8-BBCB-247B3AF195D3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esta informacion se repite favor verificar.</t>
        </r>
      </text>
    </comment>
    <comment ref="K220" authorId="0" shapeId="0" xr:uid="{7BBD76D4-A46C-4157-94B3-F21A8AAAF4CC}">
      <text>
        <r>
          <rPr>
            <b/>
            <sz val="9"/>
            <color indexed="81"/>
            <rFont val="Tahoma"/>
            <family val="2"/>
          </rPr>
          <t>Almacen:
Esto  toner estaban en el area cuando recibimos el almacen.</t>
        </r>
      </text>
    </comment>
    <comment ref="K221" authorId="0" shapeId="0" xr:uid="{48D9FFD0-407C-49F9-807F-A0EDEE758819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K222" authorId="0" shapeId="0" xr:uid="{7B1142E2-5278-4554-A02E-94FD6582F8DE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 toner estaban en el area cuando recibimos el almacen  y </t>
        </r>
      </text>
    </comment>
    <comment ref="K223" authorId="0" shapeId="0" xr:uid="{E3038B3C-04B0-41F8-A1BA-DA6DD2BB57F4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K225" authorId="0" shapeId="0" xr:uid="{A8439309-DD32-4F09-B842-80F5B000037A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K226" authorId="0" shapeId="0" xr:uid="{EB4479D2-C0C7-42C7-A069-FA89834324DF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</t>
        </r>
      </text>
    </comment>
    <comment ref="K227" authorId="0" shapeId="0" xr:uid="{84585245-E83D-4CE2-970F-9D10A6C54322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K228" authorId="0" shapeId="0" xr:uid="{A505493A-2669-45F2-B4B7-7D2C4F86883D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</commentList>
</comments>
</file>

<file path=xl/sharedStrings.xml><?xml version="1.0" encoding="utf-8"?>
<sst xmlns="http://schemas.openxmlformats.org/spreadsheetml/2006/main" count="1632" uniqueCount="586">
  <si>
    <t>INSTITUTO DE DESARROLLO Y CREDITO COOPERATIVO (IDECOOP)</t>
  </si>
  <si>
    <t xml:space="preserve">Entradas </t>
  </si>
  <si>
    <t>Costo Promedio</t>
  </si>
  <si>
    <t xml:space="preserve">salidas </t>
  </si>
  <si>
    <t xml:space="preserve">Inventario final </t>
  </si>
  <si>
    <t xml:space="preserve">UBICACIÓN </t>
  </si>
  <si>
    <t>FECHA DE ADQUISICION</t>
  </si>
  <si>
    <t>CODIGO INSTITUCIONAL</t>
  </si>
  <si>
    <t xml:space="preserve">DESCRIPCION DEL ARTICULO </t>
  </si>
  <si>
    <t>UNIDAD DE MEDIDA</t>
  </si>
  <si>
    <t>COSTO PROMEDIO</t>
  </si>
  <si>
    <t>EXISTENCIAS RESTANTES EN AGOSTO</t>
  </si>
  <si>
    <t>VALOR TOTAL AGOSTO 2025</t>
  </si>
  <si>
    <t>CANTIDAD</t>
  </si>
  <si>
    <t>COSTO</t>
  </si>
  <si>
    <t>TOTAL</t>
  </si>
  <si>
    <t xml:space="preserve">EXISTENCIA TOTAL </t>
  </si>
  <si>
    <t xml:space="preserve">VALOR TOTAL </t>
  </si>
  <si>
    <t xml:space="preserve">COSTO PROMEDIO </t>
  </si>
  <si>
    <t xml:space="preserve">SALIDAS </t>
  </si>
  <si>
    <t xml:space="preserve">COSTO SALIDA </t>
  </si>
  <si>
    <t>EXISTENCIA FINAL</t>
  </si>
  <si>
    <t xml:space="preserve">INVENTARIO FINAL </t>
  </si>
  <si>
    <t xml:space="preserve">CUENTA PRESUPUESTARIA </t>
  </si>
  <si>
    <t xml:space="preserve">DESCRIPCION DE LA CUENTA </t>
  </si>
  <si>
    <t xml:space="preserve">Almacen </t>
  </si>
  <si>
    <t>AS-1001</t>
  </si>
  <si>
    <t xml:space="preserve">Agendas </t>
  </si>
  <si>
    <t>UND</t>
  </si>
  <si>
    <t>5.1.03.10.02</t>
  </si>
  <si>
    <t>Útiles de escritorio, oficina informática y enseñanza consumidos</t>
  </si>
  <si>
    <t>AS-1002</t>
  </si>
  <si>
    <t>Agua Planeta Azul</t>
  </si>
  <si>
    <t>FALDO</t>
  </si>
  <si>
    <t>5.1.03.01.01</t>
  </si>
  <si>
    <t>Alimentos y bebidas para personas y animales consumidos</t>
  </si>
  <si>
    <t>AS-1003</t>
  </si>
  <si>
    <t>Alcohol</t>
  </si>
  <si>
    <t>5.1.03.10.01</t>
  </si>
  <si>
    <t>Materiales para limpieza consumidos</t>
  </si>
  <si>
    <t>AS-1004</t>
  </si>
  <si>
    <t>Alfombra</t>
  </si>
  <si>
    <t>AS-1005</t>
  </si>
  <si>
    <t>Almohadilla para Sello</t>
  </si>
  <si>
    <t>AS-1006</t>
  </si>
  <si>
    <t xml:space="preserve">Ambientador   </t>
  </si>
  <si>
    <t>AS-1008</t>
  </si>
  <si>
    <t xml:space="preserve">Archivo tipo acordeón </t>
  </si>
  <si>
    <t>AS-1009</t>
  </si>
  <si>
    <t>Arizolín</t>
  </si>
  <si>
    <t>AS-1010</t>
  </si>
  <si>
    <t>Armazón 8 1/2 x 11</t>
  </si>
  <si>
    <t>AS-1011</t>
  </si>
  <si>
    <t>Armazón 8 1/2 x 13</t>
  </si>
  <si>
    <t>AS-1265</t>
  </si>
  <si>
    <t xml:space="preserve">Atomizador 32 Onz. </t>
  </si>
  <si>
    <t>Azúcar 2lbs</t>
  </si>
  <si>
    <t>PAQ</t>
  </si>
  <si>
    <t>20/12/2024</t>
  </si>
  <si>
    <t>Azúcar 5lbs</t>
  </si>
  <si>
    <t>Bandeja de Escritorio</t>
  </si>
  <si>
    <t xml:space="preserve">Bandeja foam doble (  desechables) </t>
  </si>
  <si>
    <t>5.1.03.10.04</t>
  </si>
  <si>
    <t>Útiles de cocina y comedor consumidos</t>
  </si>
  <si>
    <t>AS-1013</t>
  </si>
  <si>
    <t>Bomba de inodoros</t>
  </si>
  <si>
    <t>AS-1014</t>
  </si>
  <si>
    <t>Bombillo 175w</t>
  </si>
  <si>
    <t>UNID</t>
  </si>
  <si>
    <t>5.1.03.10.05</t>
  </si>
  <si>
    <t>Productos eléctricos y afines consumidos</t>
  </si>
  <si>
    <t>AS-1015</t>
  </si>
  <si>
    <t>Borrador para Pizarra</t>
  </si>
  <si>
    <t>AS-1016</t>
  </si>
  <si>
    <t>Botas negra de Goma</t>
  </si>
  <si>
    <t>AS-1017</t>
  </si>
  <si>
    <t xml:space="preserve">Brillo verde </t>
  </si>
  <si>
    <t>AS-1018</t>
  </si>
  <si>
    <t xml:space="preserve">Café </t>
  </si>
  <si>
    <t>AS-1019</t>
  </si>
  <si>
    <t>Café Premium</t>
  </si>
  <si>
    <t>AS-1020</t>
  </si>
  <si>
    <t xml:space="preserve">Caja de Gomitas </t>
  </si>
  <si>
    <t>AS-1022</t>
  </si>
  <si>
    <t>Calculadora</t>
  </si>
  <si>
    <t>AS-1021</t>
  </si>
  <si>
    <t>Caratula para CD</t>
  </si>
  <si>
    <t>AS-1023</t>
  </si>
  <si>
    <t>Carpeta Argolla 1/2</t>
  </si>
  <si>
    <t>AS-1024</t>
  </si>
  <si>
    <t>Carpeta con Argolla de  1</t>
  </si>
  <si>
    <t>AS-1025</t>
  </si>
  <si>
    <t>Carpeta para Encuadernar</t>
  </si>
  <si>
    <t>AS-1026</t>
  </si>
  <si>
    <t>Carpeta Satinada con logo</t>
  </si>
  <si>
    <t>AS-1227</t>
  </si>
  <si>
    <t xml:space="preserve">Carpetas Grandes de 5 pulgadas </t>
  </si>
  <si>
    <t>AS-1029</t>
  </si>
  <si>
    <t>CD - R</t>
  </si>
  <si>
    <t>AS-1228</t>
  </si>
  <si>
    <t xml:space="preserve">Cepillo de pared </t>
  </si>
  <si>
    <t xml:space="preserve">UND </t>
  </si>
  <si>
    <t>AS-1030</t>
  </si>
  <si>
    <t xml:space="preserve">Cera para contar </t>
  </si>
  <si>
    <t>AS-1031</t>
  </si>
  <si>
    <t>Chinchetas</t>
  </si>
  <si>
    <t>AS-1032</t>
  </si>
  <si>
    <t>Cinta Adhesiva 3/4</t>
  </si>
  <si>
    <t>AS-1033</t>
  </si>
  <si>
    <t>Cinta Adhesiva de 2</t>
  </si>
  <si>
    <t>AS-1034</t>
  </si>
  <si>
    <t>Cinta Adhesiva Plateada</t>
  </si>
  <si>
    <t>AS-1035</t>
  </si>
  <si>
    <t xml:space="preserve">Cinta doble cara </t>
  </si>
  <si>
    <t>AS-1036</t>
  </si>
  <si>
    <t>Cinta Para maquina escribir</t>
  </si>
  <si>
    <t>AS-1037</t>
  </si>
  <si>
    <t>Cinta Para Sumadora</t>
  </si>
  <si>
    <t>AS-1038</t>
  </si>
  <si>
    <t>Clip Billetero en caja 15mm</t>
  </si>
  <si>
    <t>AS-1039</t>
  </si>
  <si>
    <t>Clip Billetero en caja 20mm</t>
  </si>
  <si>
    <t>AS-1040</t>
  </si>
  <si>
    <t>Clip Billetero en caja 25mm</t>
  </si>
  <si>
    <t>AS-1041</t>
  </si>
  <si>
    <t>Clip Billetero en caja 32mm</t>
  </si>
  <si>
    <t>AS-1042</t>
  </si>
  <si>
    <t>Clip Billetero en caja 41mm</t>
  </si>
  <si>
    <t>AS-1043</t>
  </si>
  <si>
    <t>Clip Billetero en caja 51mm</t>
  </si>
  <si>
    <t>AS-1044</t>
  </si>
  <si>
    <t>Clip Grande 50mm</t>
  </si>
  <si>
    <t>AS-1045</t>
  </si>
  <si>
    <t>Clip Pequeño 33mm</t>
  </si>
  <si>
    <t>AS-1046</t>
  </si>
  <si>
    <t>Cloro en Galón</t>
  </si>
  <si>
    <t>GL</t>
  </si>
  <si>
    <t>AS-1047</t>
  </si>
  <si>
    <t>Coquí</t>
  </si>
  <si>
    <t>AS-1048</t>
  </si>
  <si>
    <t>Corrector (Liquid Paper)</t>
  </si>
  <si>
    <t>AS-1049</t>
  </si>
  <si>
    <t>Corrector Tipo lápiz</t>
  </si>
  <si>
    <t>Cucharas (desechables)</t>
  </si>
  <si>
    <t>Cuchillos (desechables)</t>
  </si>
  <si>
    <t>AS-1050</t>
  </si>
  <si>
    <t>Detergente en saco de 30LB.</t>
  </si>
  <si>
    <t>AS-1051</t>
  </si>
  <si>
    <t>Disepensador vaso de cono</t>
  </si>
  <si>
    <t>AS-1052</t>
  </si>
  <si>
    <t xml:space="preserve">Dispensador de cinta 3/4 </t>
  </si>
  <si>
    <t>AS-1053</t>
  </si>
  <si>
    <t>Dispensador de gel antibacterial</t>
  </si>
  <si>
    <t>AS-1054</t>
  </si>
  <si>
    <t xml:space="preserve">Dispensador de papel toalla </t>
  </si>
  <si>
    <t>AS-1055</t>
  </si>
  <si>
    <t xml:space="preserve">Dispensador Papel de Baño </t>
  </si>
  <si>
    <t>AS-1056</t>
  </si>
  <si>
    <t>Drum Tambor 19A</t>
  </si>
  <si>
    <t>AS-1057</t>
  </si>
  <si>
    <t>DVD -  R</t>
  </si>
  <si>
    <t>AS-1058</t>
  </si>
  <si>
    <t>DVD + R</t>
  </si>
  <si>
    <t>AS-1059</t>
  </si>
  <si>
    <t>Escobilla para baños</t>
  </si>
  <si>
    <t>AS-1060</t>
  </si>
  <si>
    <t>Escobillas quita tela de araña</t>
  </si>
  <si>
    <t>AS-1061</t>
  </si>
  <si>
    <t xml:space="preserve">Escobillones </t>
  </si>
  <si>
    <t>AS-1062</t>
  </si>
  <si>
    <t>Espiral 3/4</t>
  </si>
  <si>
    <t>AS-1063</t>
  </si>
  <si>
    <t>Espiral 5/16</t>
  </si>
  <si>
    <t>AS-1064</t>
  </si>
  <si>
    <t>Espiral de 2</t>
  </si>
  <si>
    <t>AS-1065</t>
  </si>
  <si>
    <t>Espiral de Media</t>
  </si>
  <si>
    <t>AS-1066</t>
  </si>
  <si>
    <t xml:space="preserve">Espiral de uno </t>
  </si>
  <si>
    <t>AS-1067</t>
  </si>
  <si>
    <t xml:space="preserve">Esponja de fregar </t>
  </si>
  <si>
    <t>AS-1068</t>
  </si>
  <si>
    <t xml:space="preserve">Espuma de Limpiar Sofa </t>
  </si>
  <si>
    <t>AS-1069</t>
  </si>
  <si>
    <t>Felpa Azul</t>
  </si>
  <si>
    <t>AS-1070</t>
  </si>
  <si>
    <t>Felpa Negra</t>
  </si>
  <si>
    <t>AS-1071</t>
  </si>
  <si>
    <t xml:space="preserve">Folder 8 1/2 x 11 </t>
  </si>
  <si>
    <t>5.1.03.03.02</t>
  </si>
  <si>
    <t>Productos de papel y cartón consumidos</t>
  </si>
  <si>
    <t>AS-1072</t>
  </si>
  <si>
    <t>Folder 8 1/2 x 14</t>
  </si>
  <si>
    <t>AS-1073</t>
  </si>
  <si>
    <t>Folder Azul Financiero</t>
  </si>
  <si>
    <t>CAJ</t>
  </si>
  <si>
    <t>AS-1074</t>
  </si>
  <si>
    <t>Fósforo</t>
  </si>
  <si>
    <t>AS-1264</t>
  </si>
  <si>
    <t xml:space="preserve">Funda c/aza blanca </t>
  </si>
  <si>
    <t>AS-1075</t>
  </si>
  <si>
    <t>Funda Grande de 55</t>
  </si>
  <si>
    <t>AS-1076</t>
  </si>
  <si>
    <t>Funda para zafacón reciclaje</t>
  </si>
  <si>
    <t>AS-1077</t>
  </si>
  <si>
    <t>Funda Pequeña</t>
  </si>
  <si>
    <t>AS-1078</t>
  </si>
  <si>
    <t>Gafete Distintivo</t>
  </si>
  <si>
    <t>5.1.03.03.03</t>
  </si>
  <si>
    <t>Productos de artes gráficas consumidos</t>
  </si>
  <si>
    <t>AS-1079</t>
  </si>
  <si>
    <t>Galón de Desinfectante</t>
  </si>
  <si>
    <t>AS-1080</t>
  </si>
  <si>
    <t>Galón de Gel Anti Bacterial</t>
  </si>
  <si>
    <t>AS-1081</t>
  </si>
  <si>
    <t xml:space="preserve">Galón de limpia cristal </t>
  </si>
  <si>
    <t>AS-1082</t>
  </si>
  <si>
    <t>Gancho ACCO</t>
  </si>
  <si>
    <t>CAJA</t>
  </si>
  <si>
    <t>AS-1083</t>
  </si>
  <si>
    <t>Goma para Borrar Lapiz</t>
  </si>
  <si>
    <t>Gorros (desechables)</t>
  </si>
  <si>
    <t xml:space="preserve">CAJA </t>
  </si>
  <si>
    <t>AS-1084</t>
  </si>
  <si>
    <t xml:space="preserve">Grapa Grande </t>
  </si>
  <si>
    <t>Grapa Pequeña</t>
  </si>
  <si>
    <t>AS-1086</t>
  </si>
  <si>
    <t xml:space="preserve">Grapadora </t>
  </si>
  <si>
    <t>AS-1087</t>
  </si>
  <si>
    <t xml:space="preserve">Grapadora Industrial  grande </t>
  </si>
  <si>
    <t>Guantes (desechables)</t>
  </si>
  <si>
    <t>AS-1088</t>
  </si>
  <si>
    <t>Guantes para Limpieza L</t>
  </si>
  <si>
    <t>AS-1089</t>
  </si>
  <si>
    <t>Guantes para Limpieza M</t>
  </si>
  <si>
    <t>AS-1090</t>
  </si>
  <si>
    <t xml:space="preserve">Hojas multitaladro </t>
  </si>
  <si>
    <t>AS-1091</t>
  </si>
  <si>
    <t>Insecticidas</t>
  </si>
  <si>
    <t>AS-1092</t>
  </si>
  <si>
    <t>Jabon liquido para manos</t>
  </si>
  <si>
    <t>AS-1093</t>
  </si>
  <si>
    <t xml:space="preserve">Label en Caja </t>
  </si>
  <si>
    <t>AS-1094</t>
  </si>
  <si>
    <t>Lapicero Azul</t>
  </si>
  <si>
    <t>Lapicero Negro</t>
  </si>
  <si>
    <t>AS-1096</t>
  </si>
  <si>
    <t>Lapicero Rojo</t>
  </si>
  <si>
    <t>AS-1097</t>
  </si>
  <si>
    <t>Lápiz Adhesivo (UHU)</t>
  </si>
  <si>
    <t>AS-1098</t>
  </si>
  <si>
    <t xml:space="preserve">Lápiz de Carbón </t>
  </si>
  <si>
    <t>AS-1099</t>
  </si>
  <si>
    <t>Libreta 5x8</t>
  </si>
  <si>
    <t>AS-1101</t>
  </si>
  <si>
    <t>Libreta 8 1/2 x 11</t>
  </si>
  <si>
    <t>AS-1102</t>
  </si>
  <si>
    <t>Libro de Correspondencia</t>
  </si>
  <si>
    <t>AS-1103</t>
  </si>
  <si>
    <t>Libro Record 300 Páginas</t>
  </si>
  <si>
    <t>AS-1104</t>
  </si>
  <si>
    <t>Libro Record 500 Páginas</t>
  </si>
  <si>
    <t>AS-1106</t>
  </si>
  <si>
    <t xml:space="preserve">Llaveros con etiquetas </t>
  </si>
  <si>
    <t xml:space="preserve">Mascarilla quirurgica </t>
  </si>
  <si>
    <t>AS-11107</t>
  </si>
  <si>
    <t>Marcador para Pizarra</t>
  </si>
  <si>
    <t>AS-1108</t>
  </si>
  <si>
    <t xml:space="preserve">Marcador Permanente </t>
  </si>
  <si>
    <t>AS-1109</t>
  </si>
  <si>
    <t>Marcador Punta Fina</t>
  </si>
  <si>
    <t>AS-1110</t>
  </si>
  <si>
    <t>MC 60</t>
  </si>
  <si>
    <t>AS-1111</t>
  </si>
  <si>
    <t>Mini DV</t>
  </si>
  <si>
    <t>AS-1112</t>
  </si>
  <si>
    <t xml:space="preserve">Pala para recoger basura </t>
  </si>
  <si>
    <t>AS-1113</t>
  </si>
  <si>
    <t>Pantalón Color Amarillo</t>
  </si>
  <si>
    <t>5.1.03.02.03</t>
  </si>
  <si>
    <t>Prendas de vestir consumidas</t>
  </si>
  <si>
    <t>AS-1114</t>
  </si>
  <si>
    <t>Pantalón Color Caqui</t>
  </si>
  <si>
    <t>AS-1115</t>
  </si>
  <si>
    <t>Pantalón Color Negro</t>
  </si>
  <si>
    <t>AS-1116</t>
  </si>
  <si>
    <t>Pantalón Color Verde</t>
  </si>
  <si>
    <t>AS-1117</t>
  </si>
  <si>
    <t>Papel 8 1/2 x 11</t>
  </si>
  <si>
    <t>Resma</t>
  </si>
  <si>
    <t>5.1.03.03.01</t>
  </si>
  <si>
    <t>Papel de escritorio consumido</t>
  </si>
  <si>
    <t>AS-1118</t>
  </si>
  <si>
    <t>Papel 8 1/2 x 13</t>
  </si>
  <si>
    <t>AS-1119</t>
  </si>
  <si>
    <t>Papel 8 1/2 x 14</t>
  </si>
  <si>
    <t>AS-1120</t>
  </si>
  <si>
    <t>Papel Bond tamaño cartulina</t>
  </si>
  <si>
    <t>AS-1121</t>
  </si>
  <si>
    <t>Papel Carbón en Caja</t>
  </si>
  <si>
    <t>AS-1122</t>
  </si>
  <si>
    <t>Papel de baño Scott</t>
  </si>
  <si>
    <t>AS-1123</t>
  </si>
  <si>
    <t>Papel en Hilo Blanco</t>
  </si>
  <si>
    <t>AS-1124</t>
  </si>
  <si>
    <t>Papel en Hilo con el Mapa en el Centro</t>
  </si>
  <si>
    <t>AS-1125</t>
  </si>
  <si>
    <t>Papel en Hilo Crema</t>
  </si>
  <si>
    <t>AS-1126</t>
  </si>
  <si>
    <t>Papel Jumbo</t>
  </si>
  <si>
    <t>AS-1127</t>
  </si>
  <si>
    <t>Papel para Fax</t>
  </si>
  <si>
    <t>AS-1128</t>
  </si>
  <si>
    <t xml:space="preserve">Papel para Sumadora </t>
  </si>
  <si>
    <t>AS-1129</t>
  </si>
  <si>
    <t>Papel Timbrado Blanco</t>
  </si>
  <si>
    <t>AS-1130</t>
  </si>
  <si>
    <t xml:space="preserve">Papel Timbrado en Hilo </t>
  </si>
  <si>
    <t>AS-1131</t>
  </si>
  <si>
    <t>Papel Toalla</t>
  </si>
  <si>
    <t>AS-1132</t>
  </si>
  <si>
    <t>Pasta de Fregar</t>
  </si>
  <si>
    <t>AS-1133</t>
  </si>
  <si>
    <t xml:space="preserve">Pegamento en barra </t>
  </si>
  <si>
    <t>AS-1134</t>
  </si>
  <si>
    <t xml:space="preserve">Pegamento líquido </t>
  </si>
  <si>
    <t>AS-1135</t>
  </si>
  <si>
    <t>Película o Fax para Fax</t>
  </si>
  <si>
    <t>AS-1136</t>
  </si>
  <si>
    <t>Pendaflex 8 1/2 x 11</t>
  </si>
  <si>
    <t>AS-1137</t>
  </si>
  <si>
    <t>Pendaflex 8 1/2 x 13</t>
  </si>
  <si>
    <t>AS-1138</t>
  </si>
  <si>
    <t>Perforadora de dos Hoyo</t>
  </si>
  <si>
    <t>AS-1139</t>
  </si>
  <si>
    <t>Perforadora de tres Hoyo</t>
  </si>
  <si>
    <t>AS-1140</t>
  </si>
  <si>
    <t>Piedra Azul de Baño</t>
  </si>
  <si>
    <t>AS-1141</t>
  </si>
  <si>
    <t>Piedra de Olor Para Baño</t>
  </si>
  <si>
    <t>AS-1142</t>
  </si>
  <si>
    <t>Pila 9V para micrófonos</t>
  </si>
  <si>
    <t>AS-1143</t>
  </si>
  <si>
    <t>Pila AA</t>
  </si>
  <si>
    <t>AS-1144</t>
  </si>
  <si>
    <t>Pila AAA</t>
  </si>
  <si>
    <t>AS-1145</t>
  </si>
  <si>
    <t>Pila LR 1130 Para Calculadora</t>
  </si>
  <si>
    <t>AS-1146</t>
  </si>
  <si>
    <t>Pila Recargable AAA</t>
  </si>
  <si>
    <t>AS-1147</t>
  </si>
  <si>
    <t>Pilas CR-2032</t>
  </si>
  <si>
    <t>AS-1148</t>
  </si>
  <si>
    <t>Ping Logo IDECOOP</t>
  </si>
  <si>
    <t xml:space="preserve">Pizarra blanca </t>
  </si>
  <si>
    <t>AS-1150</t>
  </si>
  <si>
    <t xml:space="preserve">Pizarra de corcho </t>
  </si>
  <si>
    <t>Platos llanos no.9 (desechables)</t>
  </si>
  <si>
    <t>AS-1151</t>
  </si>
  <si>
    <t>Porta Carnet</t>
  </si>
  <si>
    <t>AS-1152</t>
  </si>
  <si>
    <t>Porta Clip</t>
  </si>
  <si>
    <t>AS-1153</t>
  </si>
  <si>
    <t xml:space="preserve">Porta Lápiz </t>
  </si>
  <si>
    <t>AS-1154</t>
  </si>
  <si>
    <t xml:space="preserve">Post is 1/2 x2 </t>
  </si>
  <si>
    <t>AS-1155</t>
  </si>
  <si>
    <t>Post is 6.6 x6.7</t>
  </si>
  <si>
    <t>AS-1156</t>
  </si>
  <si>
    <t>Post is señalizadores</t>
  </si>
  <si>
    <t>AS-1157</t>
  </si>
  <si>
    <t>Pots It 3x3</t>
  </si>
  <si>
    <t>AS-1158</t>
  </si>
  <si>
    <t xml:space="preserve">Rastrillo plástico </t>
  </si>
  <si>
    <t>AS-1159</t>
  </si>
  <si>
    <t>Regla Plástica</t>
  </si>
  <si>
    <t>AS-1160</t>
  </si>
  <si>
    <t>Remas de Papel logoviejo</t>
  </si>
  <si>
    <t>AS-1161</t>
  </si>
  <si>
    <t>Resaltadores</t>
  </si>
  <si>
    <t>AS-1162</t>
  </si>
  <si>
    <t>Revista Plan Estratégico</t>
  </si>
  <si>
    <t>5.1.03.03.04</t>
  </si>
  <si>
    <t>Libros, revistas y periódicos consumidos</t>
  </si>
  <si>
    <t>AS-1163</t>
  </si>
  <si>
    <t xml:space="preserve">Rollo de Lanilla </t>
  </si>
  <si>
    <t>AS-1164</t>
  </si>
  <si>
    <t xml:space="preserve">Rollo de Papel para Camilla </t>
  </si>
  <si>
    <t>AS-1165</t>
  </si>
  <si>
    <t>Saca Grapa</t>
  </si>
  <si>
    <t xml:space="preserve">Sacapuntas de metal </t>
  </si>
  <si>
    <t>AS-1167</t>
  </si>
  <si>
    <t>Saco de azúcar</t>
  </si>
  <si>
    <t>AS-1168</t>
  </si>
  <si>
    <t>Separadores</t>
  </si>
  <si>
    <t>AS-1169</t>
  </si>
  <si>
    <t xml:space="preserve">Servilletas </t>
  </si>
  <si>
    <t>AS-1170</t>
  </si>
  <si>
    <t>Sobre 10x13</t>
  </si>
  <si>
    <t>AS-1171</t>
  </si>
  <si>
    <t>Sobre blanco 5x8</t>
  </si>
  <si>
    <t>AS-1172</t>
  </si>
  <si>
    <t>Sobre blanco 8x11</t>
  </si>
  <si>
    <t>AS-1173</t>
  </si>
  <si>
    <t>Sobre Blanco Timbrado 8x11</t>
  </si>
  <si>
    <t>AS-1174</t>
  </si>
  <si>
    <t>Sobre Hilo Blanco 5x8</t>
  </si>
  <si>
    <t>AS-1175</t>
  </si>
  <si>
    <t>Sobre manila  8 1/2 x14</t>
  </si>
  <si>
    <t>AS-1176</t>
  </si>
  <si>
    <t>Sobre manila 5x8</t>
  </si>
  <si>
    <t>AS-1177</t>
  </si>
  <si>
    <t>Sobre manila 8 1/2 x11</t>
  </si>
  <si>
    <t>AS-1178</t>
  </si>
  <si>
    <t>Sobre timbrado 5x8</t>
  </si>
  <si>
    <t>AS-1179</t>
  </si>
  <si>
    <t>Suapes</t>
  </si>
  <si>
    <t>AS-1180</t>
  </si>
  <si>
    <t>Sumadora</t>
  </si>
  <si>
    <t>AS-1181</t>
  </si>
  <si>
    <t xml:space="preserve">Tabla piza papel </t>
  </si>
  <si>
    <t>AS-1182</t>
  </si>
  <si>
    <t>Talonario de Requisición</t>
  </si>
  <si>
    <t>AS-1183</t>
  </si>
  <si>
    <t xml:space="preserve">Tarjeta Aniversario </t>
  </si>
  <si>
    <t>AS-1184</t>
  </si>
  <si>
    <t xml:space="preserve">Tarjetero Grande </t>
  </si>
  <si>
    <t>AS-1185</t>
  </si>
  <si>
    <t>Té frio</t>
  </si>
  <si>
    <t>AS-1186</t>
  </si>
  <si>
    <t>Teléfono GXP 1400</t>
  </si>
  <si>
    <t>Tenedores (desechables)</t>
  </si>
  <si>
    <t>AS-1188</t>
  </si>
  <si>
    <t xml:space="preserve">Tijeras </t>
  </si>
  <si>
    <t>AS-1189</t>
  </si>
  <si>
    <t>Tinta Epson 544 AZUL</t>
  </si>
  <si>
    <t>AS-1190</t>
  </si>
  <si>
    <t>Tinta Epson 544 MAGNETA</t>
  </si>
  <si>
    <t>AS-1191</t>
  </si>
  <si>
    <t>Tinta Epson 544 NEGRA</t>
  </si>
  <si>
    <t>AS-1192</t>
  </si>
  <si>
    <t>Tinta Epson 544 YELLOW</t>
  </si>
  <si>
    <t>AS-1193</t>
  </si>
  <si>
    <t xml:space="preserve">Tinta GT 52 AZUL </t>
  </si>
  <si>
    <t>AS-1194</t>
  </si>
  <si>
    <t>Tinta GT 52 Magneta</t>
  </si>
  <si>
    <t>AS-1195</t>
  </si>
  <si>
    <t>Tinta GT 52 YELLOW</t>
  </si>
  <si>
    <t>AS-1196</t>
  </si>
  <si>
    <t>Tinta GT 53 Negra</t>
  </si>
  <si>
    <t>AS-1197</t>
  </si>
  <si>
    <t xml:space="preserve">Tinta Para Sello Azul </t>
  </si>
  <si>
    <t>AS-1198</t>
  </si>
  <si>
    <t xml:space="preserve">Tinta Para Sello Negro </t>
  </si>
  <si>
    <t>AS-1199</t>
  </si>
  <si>
    <t>Tóner  36A</t>
  </si>
  <si>
    <t>AS-1201</t>
  </si>
  <si>
    <t>Toner 05A</t>
  </si>
  <si>
    <t>AS-1202</t>
  </si>
  <si>
    <t>Tóner 105 A</t>
  </si>
  <si>
    <t>AS-1203</t>
  </si>
  <si>
    <t>Tóner 12A</t>
  </si>
  <si>
    <t>AS-1204</t>
  </si>
  <si>
    <t xml:space="preserve">Tóner 130A AMARILLO </t>
  </si>
  <si>
    <t>AS-1205</t>
  </si>
  <si>
    <t xml:space="preserve">Tóner 130A AZUL </t>
  </si>
  <si>
    <t>AS-1206</t>
  </si>
  <si>
    <t xml:space="preserve">Tóner 130A NEGRO </t>
  </si>
  <si>
    <t>AS-1207</t>
  </si>
  <si>
    <t xml:space="preserve">Tóner 130A ROSADO </t>
  </si>
  <si>
    <t>AS-1208</t>
  </si>
  <si>
    <t>Tóner 17A</t>
  </si>
  <si>
    <t>AS-1209</t>
  </si>
  <si>
    <t xml:space="preserve">Tóner 201A AMARILLO </t>
  </si>
  <si>
    <t>AS-1210</t>
  </si>
  <si>
    <t xml:space="preserve">Tóner 201A AZUL </t>
  </si>
  <si>
    <t>AS-1211</t>
  </si>
  <si>
    <t xml:space="preserve">Tóner 201A NEGRO </t>
  </si>
  <si>
    <t>AS-1212</t>
  </si>
  <si>
    <t xml:space="preserve">Tóner 201A ROSADO </t>
  </si>
  <si>
    <t>AS-1214</t>
  </si>
  <si>
    <t>Tóner 206-2110 NEGRO</t>
  </si>
  <si>
    <t>AS-1215</t>
  </si>
  <si>
    <t>Tóner 206-2111 CYAN</t>
  </si>
  <si>
    <t>AS-1213</t>
  </si>
  <si>
    <t>Tóner 206-2112 YELLOW</t>
  </si>
  <si>
    <t>AS-1216</t>
  </si>
  <si>
    <t>Tóner 206-2113 MAGENTA</t>
  </si>
  <si>
    <t>AS-1217</t>
  </si>
  <si>
    <t>Tóner 35A</t>
  </si>
  <si>
    <t>AS-1218</t>
  </si>
  <si>
    <t>Tóner 410</t>
  </si>
  <si>
    <t>AS-1219</t>
  </si>
  <si>
    <t>Tóner 411</t>
  </si>
  <si>
    <t>AS-1220</t>
  </si>
  <si>
    <t>Tóner 412</t>
  </si>
  <si>
    <t>AS-1221</t>
  </si>
  <si>
    <t>Tóner 413</t>
  </si>
  <si>
    <t>AS-1222</t>
  </si>
  <si>
    <t>Tóner 901 Color</t>
  </si>
  <si>
    <t>AS-1223</t>
  </si>
  <si>
    <t>Tóner 901 Negro</t>
  </si>
  <si>
    <t>AS-1224</t>
  </si>
  <si>
    <t>Tóner Brother TN-620</t>
  </si>
  <si>
    <t>AS-1225</t>
  </si>
  <si>
    <t>Tóner Cartridge CE285A</t>
  </si>
  <si>
    <t>AS-1226</t>
  </si>
  <si>
    <t>Tóner Cartridge HE-CF350A</t>
  </si>
  <si>
    <t>Tóner Cartridge HE-CF351A</t>
  </si>
  <si>
    <t>Tóner Cartridge HE-CF352A</t>
  </si>
  <si>
    <t>AS-1229</t>
  </si>
  <si>
    <t>Tóner Cartridge HE-CF353A</t>
  </si>
  <si>
    <t>AS-1230</t>
  </si>
  <si>
    <t>Tóner CartridgeC255A</t>
  </si>
  <si>
    <t>AS-1231</t>
  </si>
  <si>
    <t>Tóner Cartucho  02</t>
  </si>
  <si>
    <t>AS-1232</t>
  </si>
  <si>
    <t>Tóner Cartucho 122</t>
  </si>
  <si>
    <t>AS-1233</t>
  </si>
  <si>
    <t>Tóner Cartucho 21</t>
  </si>
  <si>
    <t>AS-1234</t>
  </si>
  <si>
    <t>Tóner Cartucho 22</t>
  </si>
  <si>
    <t>AS-1235</t>
  </si>
  <si>
    <t>Tóner Cartucho 34</t>
  </si>
  <si>
    <t>AS-1236</t>
  </si>
  <si>
    <t>Tóner Cartucho 61</t>
  </si>
  <si>
    <t>AS-1237</t>
  </si>
  <si>
    <t>Tóner Cartucho 662</t>
  </si>
  <si>
    <t>AS-1238</t>
  </si>
  <si>
    <t>Tóner Cartucho 88</t>
  </si>
  <si>
    <t>AS-1239</t>
  </si>
  <si>
    <t>Tóner Cartucho 901</t>
  </si>
  <si>
    <t>AS-1241</t>
  </si>
  <si>
    <t>Tóner Cartucho 92</t>
  </si>
  <si>
    <t>AS-1242</t>
  </si>
  <si>
    <t>Tóner Cartucho 93</t>
  </si>
  <si>
    <t>AS-1243</t>
  </si>
  <si>
    <t>Tóner Cartucho 97</t>
  </si>
  <si>
    <t>AS-1244</t>
  </si>
  <si>
    <t>Tóner Catringe 104-FX9-FX10</t>
  </si>
  <si>
    <t>AS-1245</t>
  </si>
  <si>
    <t>Tóner Catringe C4092A</t>
  </si>
  <si>
    <t>AS-1246</t>
  </si>
  <si>
    <t>Tóner Catringe CC530A</t>
  </si>
  <si>
    <t>AS-1247</t>
  </si>
  <si>
    <t>Tóner Catringe TN-580-650</t>
  </si>
  <si>
    <t>AS-1248</t>
  </si>
  <si>
    <t>Tóner CF-400</t>
  </si>
  <si>
    <t>AS-1249</t>
  </si>
  <si>
    <t>Tóner CF-401</t>
  </si>
  <si>
    <t>AS-1250</t>
  </si>
  <si>
    <t>Tóner CF-402</t>
  </si>
  <si>
    <t>AS-1251</t>
  </si>
  <si>
    <t>Tóner CF-403</t>
  </si>
  <si>
    <t>AS-1252</t>
  </si>
  <si>
    <t>Tóner HP CB543A</t>
  </si>
  <si>
    <t>AS-1253</t>
  </si>
  <si>
    <t>Tóner HP Laser Color 30A</t>
  </si>
  <si>
    <t>AS-1254</t>
  </si>
  <si>
    <t>Tóner Samsung ML-1710D3</t>
  </si>
  <si>
    <t>AS-1255</t>
  </si>
  <si>
    <t>Tóner T-650</t>
  </si>
  <si>
    <t>Toner 78A</t>
  </si>
  <si>
    <t>AS-1256</t>
  </si>
  <si>
    <t>Tónerl HP 98A</t>
  </si>
  <si>
    <t>AS-1257</t>
  </si>
  <si>
    <t>Vaso No.3</t>
  </si>
  <si>
    <t>5.1.03.06.04</t>
  </si>
  <si>
    <t>Plasticos Consumidos</t>
  </si>
  <si>
    <t>AS-1258</t>
  </si>
  <si>
    <t>Vaso No.7</t>
  </si>
  <si>
    <t>AS-1259</t>
  </si>
  <si>
    <t xml:space="preserve">Vasos de cono </t>
  </si>
  <si>
    <t>AS-1260</t>
  </si>
  <si>
    <t>Velón Aromático</t>
  </si>
  <si>
    <t>AS-1261</t>
  </si>
  <si>
    <t>Zafacón con tapa mediano</t>
  </si>
  <si>
    <t>AS-1262</t>
  </si>
  <si>
    <t xml:space="preserve">Zafacón de Reciclaje </t>
  </si>
  <si>
    <t>AS-1263</t>
  </si>
  <si>
    <t>Zafacón pequeño</t>
  </si>
  <si>
    <t>Leidy Estévez Luciano
Encargada Administractiva</t>
  </si>
  <si>
    <t xml:space="preserve"> Jose A. Nuñez Matos
Encargada de Almacen (Interno)</t>
  </si>
  <si>
    <t>Inventario de almacén Trimestre JULIO AGOSTO SEPTIEMBRE 2025</t>
  </si>
  <si>
    <t xml:space="preserve">FECHA DE REGISTRO  </t>
  </si>
  <si>
    <t>9//1/2025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</si>
</sst>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€_-;\-* #,##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0070C0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</font>
    <font>
      <b/>
      <sz val="12"/>
      <name val="Arial"/>
      <family val="2"/>
    </font>
    <font>
      <b/>
      <sz val="12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3" borderId="9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9" fillId="4" borderId="12" xfId="0" applyFont="1" applyFill="1" applyBorder="1" applyAlignment="1">
      <alignment horizontal="left" wrapText="1"/>
    </xf>
    <xf numFmtId="0" fontId="9" fillId="4" borderId="13" xfId="0" applyFont="1" applyFill="1" applyBorder="1" applyAlignment="1">
      <alignment horizontal="left" wrapText="1"/>
    </xf>
    <xf numFmtId="0" fontId="9" fillId="4" borderId="14" xfId="0" applyFont="1" applyFill="1" applyBorder="1" applyAlignment="1">
      <alignment horizontal="left" wrapText="1"/>
    </xf>
    <xf numFmtId="0" fontId="9" fillId="4" borderId="15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vertical="center" wrapText="1"/>
    </xf>
    <xf numFmtId="0" fontId="9" fillId="5" borderId="16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wrapText="1"/>
    </xf>
    <xf numFmtId="14" fontId="4" fillId="0" borderId="17" xfId="0" applyNumberFormat="1" applyFont="1" applyBorder="1" applyAlignment="1">
      <alignment horizontal="left" wrapText="1"/>
    </xf>
    <xf numFmtId="14" fontId="4" fillId="0" borderId="18" xfId="0" applyNumberFormat="1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4" fillId="0" borderId="18" xfId="0" applyFont="1" applyBorder="1" applyAlignment="1">
      <alignment horizontal="left"/>
    </xf>
    <xf numFmtId="43" fontId="4" fillId="0" borderId="19" xfId="0" applyNumberFormat="1" applyFont="1" applyBorder="1" applyAlignment="1">
      <alignment horizontal="left" wrapText="1"/>
    </xf>
    <xf numFmtId="43" fontId="4" fillId="0" borderId="19" xfId="1" applyFont="1" applyBorder="1" applyAlignment="1">
      <alignment horizontal="left"/>
    </xf>
    <xf numFmtId="43" fontId="10" fillId="0" borderId="19" xfId="1" applyFont="1" applyBorder="1" applyAlignment="1">
      <alignment horizontal="left"/>
    </xf>
    <xf numFmtId="43" fontId="4" fillId="0" borderId="19" xfId="1" applyFont="1" applyBorder="1" applyAlignment="1">
      <alignment horizontal="left" wrapText="1"/>
    </xf>
    <xf numFmtId="43" fontId="10" fillId="0" borderId="19" xfId="1" applyFont="1" applyFill="1" applyBorder="1" applyAlignment="1">
      <alignment horizontal="left"/>
    </xf>
    <xf numFmtId="43" fontId="4" fillId="0" borderId="19" xfId="1" applyFont="1" applyFill="1" applyBorder="1" applyAlignment="1">
      <alignment horizontal="left"/>
    </xf>
    <xf numFmtId="4" fontId="4" fillId="0" borderId="19" xfId="1" applyNumberFormat="1" applyFont="1" applyBorder="1" applyAlignment="1">
      <alignment horizontal="left"/>
    </xf>
    <xf numFmtId="0" fontId="4" fillId="0" borderId="19" xfId="1" applyNumberFormat="1" applyFont="1" applyBorder="1" applyAlignment="1">
      <alignment horizontal="right"/>
    </xf>
    <xf numFmtId="0" fontId="5" fillId="0" borderId="18" xfId="0" applyFont="1" applyBorder="1" applyAlignment="1">
      <alignment horizontal="left"/>
    </xf>
    <xf numFmtId="0" fontId="5" fillId="0" borderId="20" xfId="0" applyFont="1" applyBorder="1" applyAlignment="1">
      <alignment horizontal="left" wrapText="1"/>
    </xf>
    <xf numFmtId="14" fontId="4" fillId="0" borderId="21" xfId="0" applyNumberFormat="1" applyFont="1" applyBorder="1" applyAlignment="1">
      <alignment horizontal="left" wrapText="1"/>
    </xf>
    <xf numFmtId="14" fontId="4" fillId="0" borderId="19" xfId="0" applyNumberFormat="1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5" fillId="0" borderId="19" xfId="0" applyFont="1" applyBorder="1" applyAlignment="1">
      <alignment horizontal="left"/>
    </xf>
    <xf numFmtId="0" fontId="5" fillId="0" borderId="22" xfId="0" applyFont="1" applyBorder="1" applyAlignment="1">
      <alignment horizontal="left" wrapText="1"/>
    </xf>
    <xf numFmtId="0" fontId="4" fillId="0" borderId="19" xfId="0" applyFont="1" applyBorder="1" applyAlignment="1">
      <alignment horizontal="left"/>
    </xf>
    <xf numFmtId="43" fontId="4" fillId="0" borderId="19" xfId="1" applyFont="1" applyFill="1" applyBorder="1" applyAlignment="1">
      <alignment horizontal="left" wrapText="1"/>
    </xf>
    <xf numFmtId="14" fontId="10" fillId="7" borderId="21" xfId="0" applyNumberFormat="1" applyFont="1" applyFill="1" applyBorder="1" applyAlignment="1">
      <alignment horizontal="left" wrapText="1"/>
    </xf>
    <xf numFmtId="14" fontId="10" fillId="7" borderId="19" xfId="0" applyNumberFormat="1" applyFont="1" applyFill="1" applyBorder="1" applyAlignment="1">
      <alignment horizontal="left" wrapText="1"/>
    </xf>
    <xf numFmtId="0" fontId="10" fillId="7" borderId="19" xfId="0" applyFont="1" applyFill="1" applyBorder="1" applyAlignment="1">
      <alignment horizontal="left" wrapText="1"/>
    </xf>
    <xf numFmtId="0" fontId="10" fillId="7" borderId="19" xfId="0" applyFont="1" applyFill="1" applyBorder="1" applyAlignment="1">
      <alignment horizontal="left"/>
    </xf>
    <xf numFmtId="43" fontId="10" fillId="7" borderId="19" xfId="1" applyFont="1" applyFill="1" applyBorder="1" applyAlignment="1">
      <alignment horizontal="left"/>
    </xf>
    <xf numFmtId="43" fontId="10" fillId="7" borderId="19" xfId="1" applyFont="1" applyFill="1" applyBorder="1" applyAlignment="1">
      <alignment horizontal="left" wrapText="1"/>
    </xf>
    <xf numFmtId="0" fontId="11" fillId="7" borderId="19" xfId="0" applyFont="1" applyFill="1" applyBorder="1" applyAlignment="1">
      <alignment horizontal="left"/>
    </xf>
    <xf numFmtId="0" fontId="11" fillId="7" borderId="22" xfId="0" applyFont="1" applyFill="1" applyBorder="1" applyAlignment="1">
      <alignment horizontal="left" wrapText="1"/>
    </xf>
    <xf numFmtId="4" fontId="4" fillId="0" borderId="19" xfId="1" applyNumberFormat="1" applyFont="1" applyFill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5" fillId="0" borderId="19" xfId="0" applyFont="1" applyBorder="1" applyAlignment="1">
      <alignment horizontal="left" wrapText="1"/>
    </xf>
    <xf numFmtId="14" fontId="4" fillId="7" borderId="21" xfId="0" applyNumberFormat="1" applyFont="1" applyFill="1" applyBorder="1" applyAlignment="1">
      <alignment horizontal="left" wrapText="1"/>
    </xf>
    <xf numFmtId="14" fontId="4" fillId="7" borderId="19" xfId="0" applyNumberFormat="1" applyFont="1" applyFill="1" applyBorder="1" applyAlignment="1">
      <alignment horizontal="left" wrapText="1"/>
    </xf>
    <xf numFmtId="0" fontId="4" fillId="7" borderId="19" xfId="0" applyFont="1" applyFill="1" applyBorder="1" applyAlignment="1">
      <alignment horizontal="left" wrapText="1"/>
    </xf>
    <xf numFmtId="0" fontId="4" fillId="7" borderId="19" xfId="0" applyFont="1" applyFill="1" applyBorder="1" applyAlignment="1">
      <alignment horizontal="left"/>
    </xf>
    <xf numFmtId="43" fontId="4" fillId="7" borderId="19" xfId="1" applyFont="1" applyFill="1" applyBorder="1" applyAlignment="1">
      <alignment horizontal="left" wrapText="1"/>
    </xf>
    <xf numFmtId="0" fontId="5" fillId="7" borderId="19" xfId="0" applyFont="1" applyFill="1" applyBorder="1" applyAlignment="1">
      <alignment horizontal="left"/>
    </xf>
    <xf numFmtId="0" fontId="5" fillId="7" borderId="22" xfId="0" applyFont="1" applyFill="1" applyBorder="1" applyAlignment="1">
      <alignment horizontal="left" wrapText="1"/>
    </xf>
    <xf numFmtId="0" fontId="10" fillId="0" borderId="19" xfId="0" applyFont="1" applyBorder="1" applyAlignment="1">
      <alignment horizontal="left" wrapText="1"/>
    </xf>
    <xf numFmtId="0" fontId="5" fillId="7" borderId="19" xfId="0" applyFont="1" applyFill="1" applyBorder="1" applyAlignment="1">
      <alignment horizontal="left" wrapText="1"/>
    </xf>
    <xf numFmtId="43" fontId="4" fillId="0" borderId="24" xfId="1" applyFont="1" applyBorder="1"/>
    <xf numFmtId="43" fontId="4" fillId="0" borderId="24" xfId="0" applyNumberFormat="1" applyFont="1" applyBorder="1" applyAlignment="1">
      <alignment horizontal="left" wrapText="1"/>
    </xf>
    <xf numFmtId="0" fontId="4" fillId="0" borderId="24" xfId="0" applyFont="1" applyBorder="1" applyAlignment="1">
      <alignment horizontal="left"/>
    </xf>
    <xf numFmtId="43" fontId="4" fillId="0" borderId="24" xfId="1" applyFont="1" applyFill="1" applyBorder="1" applyAlignment="1">
      <alignment horizontal="left"/>
    </xf>
    <xf numFmtId="43" fontId="4" fillId="0" borderId="24" xfId="1" applyFont="1" applyBorder="1" applyAlignment="1">
      <alignment horizontal="left"/>
    </xf>
    <xf numFmtId="43" fontId="4" fillId="0" borderId="24" xfId="0" applyNumberFormat="1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5" xfId="0" applyNumberFormat="1" applyFont="1" applyBorder="1" applyAlignment="1">
      <alignment horizontal="left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4" fillId="0" borderId="26" xfId="0" applyFont="1" applyBorder="1" applyAlignment="1">
      <alignment horizontal="left" wrapText="1"/>
    </xf>
    <xf numFmtId="0" fontId="4" fillId="0" borderId="27" xfId="0" applyFont="1" applyBorder="1" applyAlignment="1">
      <alignment horizontal="left" wrapText="1"/>
    </xf>
    <xf numFmtId="0" fontId="4" fillId="0" borderId="28" xfId="0" applyFont="1" applyBorder="1" applyAlignment="1">
      <alignment horizontal="left" wrapText="1"/>
    </xf>
    <xf numFmtId="0" fontId="12" fillId="4" borderId="13" xfId="0" applyFont="1" applyFill="1" applyBorder="1" applyAlignment="1">
      <alignment horizontal="center" wrapText="1"/>
    </xf>
    <xf numFmtId="14" fontId="13" fillId="0" borderId="29" xfId="0" applyNumberFormat="1" applyFont="1" applyBorder="1" applyAlignment="1">
      <alignment horizontal="center" wrapText="1"/>
    </xf>
    <xf numFmtId="14" fontId="13" fillId="0" borderId="30" xfId="0" applyNumberFormat="1" applyFont="1" applyBorder="1" applyAlignment="1">
      <alignment horizontal="center" wrapText="1"/>
    </xf>
    <xf numFmtId="14" fontId="13" fillId="0" borderId="31" xfId="0" applyNumberFormat="1" applyFont="1" applyBorder="1" applyAlignment="1">
      <alignment horizontal="center" wrapText="1"/>
    </xf>
    <xf numFmtId="14" fontId="13" fillId="0" borderId="18" xfId="0" applyNumberFormat="1" applyFont="1" applyBorder="1" applyAlignment="1">
      <alignment horizontal="center" wrapText="1"/>
    </xf>
    <xf numFmtId="14" fontId="13" fillId="0" borderId="19" xfId="0" applyNumberFormat="1" applyFont="1" applyBorder="1" applyAlignment="1">
      <alignment horizontal="center" wrapText="1"/>
    </xf>
    <xf numFmtId="14" fontId="13" fillId="0" borderId="14" xfId="0" applyNumberFormat="1" applyFont="1" applyBorder="1" applyAlignment="1">
      <alignment horizontal="center" wrapText="1"/>
    </xf>
    <xf numFmtId="14" fontId="13" fillId="7" borderId="19" xfId="0" applyNumberFormat="1" applyFont="1" applyFill="1" applyBorder="1" applyAlignment="1">
      <alignment horizontal="center" wrapText="1"/>
    </xf>
    <xf numFmtId="14" fontId="13" fillId="0" borderId="32" xfId="0" applyNumberFormat="1" applyFont="1" applyBorder="1" applyAlignment="1">
      <alignment horizontal="center" wrapText="1"/>
    </xf>
    <xf numFmtId="14" fontId="13" fillId="7" borderId="18" xfId="0" applyNumberFormat="1" applyFont="1" applyFill="1" applyBorder="1" applyAlignment="1">
      <alignment horizontal="center" wrapText="1"/>
    </xf>
    <xf numFmtId="14" fontId="13" fillId="7" borderId="14" xfId="0" applyNumberFormat="1" applyFont="1" applyFill="1" applyBorder="1" applyAlignment="1">
      <alignment horizontal="center" wrapText="1"/>
    </xf>
    <xf numFmtId="14" fontId="13" fillId="7" borderId="31" xfId="0" applyNumberFormat="1" applyFont="1" applyFill="1" applyBorder="1" applyAlignment="1">
      <alignment horizontal="center" wrapText="1"/>
    </xf>
    <xf numFmtId="14" fontId="13" fillId="0" borderId="24" xfId="0" applyNumberFormat="1" applyFont="1" applyBorder="1" applyAlignment="1">
      <alignment horizontal="center" wrapText="1"/>
    </xf>
    <xf numFmtId="0" fontId="4" fillId="0" borderId="23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159985</xdr:colOff>
      <xdr:row>1</xdr:row>
      <xdr:rowOff>114300</xdr:rowOff>
    </xdr:from>
    <xdr:to>
      <xdr:col>18</xdr:col>
      <xdr:colOff>636939</xdr:colOff>
      <xdr:row>4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FDFB58-F902-4865-B2F8-7036030B33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3185" y="466725"/>
          <a:ext cx="1951389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2E028-3CB3-41A9-A553-C00B889759EF}">
  <dimension ref="A1:W282"/>
  <sheetViews>
    <sheetView tabSelected="1" topLeftCell="A270" workbookViewId="0">
      <selection activeCell="E284" sqref="E284"/>
    </sheetView>
  </sheetViews>
  <sheetFormatPr baseColWidth="10" defaultColWidth="27" defaultRowHeight="27.75" customHeight="1" x14ac:dyDescent="0.25"/>
  <cols>
    <col min="1" max="1" width="16.85546875" style="6" customWidth="1"/>
    <col min="2" max="3" width="15.85546875" style="6" customWidth="1"/>
    <col min="4" max="4" width="14.5703125" style="6" customWidth="1"/>
    <col min="5" max="5" width="27" style="6"/>
    <col min="6" max="6" width="13.5703125" style="6" customWidth="1"/>
    <col min="7" max="7" width="13" style="6" customWidth="1"/>
    <col min="8" max="8" width="14.7109375" style="6" customWidth="1"/>
    <col min="9" max="9" width="0.140625" style="6" customWidth="1"/>
    <col min="10" max="10" width="11.7109375" style="6" hidden="1" customWidth="1"/>
    <col min="11" max="11" width="12.5703125" style="6" hidden="1" customWidth="1"/>
    <col min="12" max="12" width="15.85546875" style="6" hidden="1" customWidth="1"/>
    <col min="13" max="13" width="17.28515625" style="6" hidden="1" customWidth="1"/>
    <col min="14" max="14" width="19.42578125" style="6" hidden="1" customWidth="1"/>
    <col min="15" max="15" width="19.85546875" style="6" hidden="1" customWidth="1"/>
    <col min="16" max="16" width="13.5703125" style="6" hidden="1" customWidth="1"/>
    <col min="17" max="17" width="20.28515625" style="6" hidden="1" customWidth="1"/>
    <col min="18" max="18" width="19.7109375" style="6" customWidth="1"/>
    <col min="19" max="19" width="26.42578125" style="6" customWidth="1"/>
    <col min="20" max="20" width="0.140625" style="6" customWidth="1"/>
    <col min="21" max="21" width="0.28515625" style="6" customWidth="1"/>
    <col min="22" max="22" width="18.28515625" style="6" customWidth="1"/>
    <col min="23" max="23" width="17.5703125" style="6" customWidth="1"/>
    <col min="24" max="16384" width="27" style="6"/>
  </cols>
  <sheetData>
    <row r="1" spans="1:21" ht="27.7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/>
    </row>
    <row r="2" spans="1:21" ht="27.75" customHeigh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10"/>
    </row>
    <row r="3" spans="1:21" ht="27.7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0"/>
    </row>
    <row r="4" spans="1:21" ht="27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10"/>
    </row>
    <row r="5" spans="1:21" ht="28.5" customHeight="1" thickBot="1" x14ac:dyDescent="0.3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3"/>
      <c r="U5" s="14"/>
    </row>
    <row r="6" spans="1:21" ht="27.75" customHeight="1" thickBot="1" x14ac:dyDescent="0.3">
      <c r="A6" s="15" t="s">
        <v>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7"/>
    </row>
    <row r="7" spans="1:21" ht="27.75" customHeight="1" thickBot="1" x14ac:dyDescent="0.3">
      <c r="A7" s="18" t="s">
        <v>583</v>
      </c>
      <c r="B7" s="19"/>
      <c r="C7" s="19"/>
      <c r="D7" s="19"/>
      <c r="E7" s="19"/>
      <c r="F7" s="19"/>
      <c r="G7" s="20"/>
      <c r="H7" s="18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1"/>
    </row>
    <row r="8" spans="1:21" ht="27.75" customHeight="1" thickBot="1" x14ac:dyDescent="0.3">
      <c r="A8" s="22"/>
      <c r="B8" s="23"/>
      <c r="C8" s="23"/>
      <c r="D8" s="23"/>
      <c r="E8" s="23"/>
      <c r="F8" s="23"/>
      <c r="G8" s="23"/>
      <c r="H8" s="23"/>
      <c r="I8" s="24"/>
      <c r="J8" s="25" t="s">
        <v>1</v>
      </c>
      <c r="K8" s="26"/>
      <c r="L8" s="27"/>
      <c r="M8" s="28" t="s">
        <v>2</v>
      </c>
      <c r="N8" s="29"/>
      <c r="O8" s="30"/>
      <c r="P8" s="25" t="s">
        <v>3</v>
      </c>
      <c r="Q8" s="27"/>
      <c r="R8" s="31" t="s">
        <v>4</v>
      </c>
      <c r="S8" s="32"/>
      <c r="T8" s="33"/>
      <c r="U8" s="34"/>
    </row>
    <row r="9" spans="1:21" ht="27.75" customHeight="1" thickBot="1" x14ac:dyDescent="0.3">
      <c r="A9" s="35" t="s">
        <v>5</v>
      </c>
      <c r="B9" s="35" t="s">
        <v>6</v>
      </c>
      <c r="C9" s="101" t="s">
        <v>584</v>
      </c>
      <c r="D9" s="36" t="s">
        <v>7</v>
      </c>
      <c r="E9" s="37" t="s">
        <v>8</v>
      </c>
      <c r="F9" s="37" t="s">
        <v>9</v>
      </c>
      <c r="G9" s="37" t="s">
        <v>10</v>
      </c>
      <c r="H9" s="38" t="s">
        <v>11</v>
      </c>
      <c r="I9" s="38" t="s">
        <v>12</v>
      </c>
      <c r="J9" s="39" t="s">
        <v>13</v>
      </c>
      <c r="K9" s="39" t="s">
        <v>14</v>
      </c>
      <c r="L9" s="39" t="s">
        <v>15</v>
      </c>
      <c r="M9" s="39" t="s">
        <v>16</v>
      </c>
      <c r="N9" s="39" t="s">
        <v>17</v>
      </c>
      <c r="O9" s="40" t="s">
        <v>18</v>
      </c>
      <c r="P9" s="41" t="s">
        <v>19</v>
      </c>
      <c r="Q9" s="42" t="s">
        <v>20</v>
      </c>
      <c r="R9" s="43" t="s">
        <v>21</v>
      </c>
      <c r="S9" s="43" t="s">
        <v>22</v>
      </c>
      <c r="T9" s="44" t="s">
        <v>23</v>
      </c>
      <c r="U9" s="38" t="s">
        <v>24</v>
      </c>
    </row>
    <row r="10" spans="1:21" ht="27.75" customHeight="1" thickBot="1" x14ac:dyDescent="0.3">
      <c r="A10" s="45" t="s">
        <v>25</v>
      </c>
      <c r="B10" s="46">
        <v>45175</v>
      </c>
      <c r="C10" s="102">
        <v>45666</v>
      </c>
      <c r="D10" s="47" t="s">
        <v>26</v>
      </c>
      <c r="E10" s="48" t="s">
        <v>27</v>
      </c>
      <c r="F10" s="48" t="s">
        <v>28</v>
      </c>
      <c r="G10" s="49">
        <v>0</v>
      </c>
      <c r="H10" s="50">
        <v>0</v>
      </c>
      <c r="I10" s="50">
        <f>G10*H10</f>
        <v>0</v>
      </c>
      <c r="J10" s="51"/>
      <c r="K10" s="52"/>
      <c r="L10" s="53">
        <f t="shared" ref="L10:L73" si="0">+J10*K10</f>
        <v>0</v>
      </c>
      <c r="M10" s="54">
        <f t="shared" ref="M10:M73" si="1">IFERROR(J10+H10,0)</f>
        <v>0</v>
      </c>
      <c r="N10" s="50">
        <f t="shared" ref="N10:N74" si="2">+L10+I10</f>
        <v>0</v>
      </c>
      <c r="O10" s="55">
        <f t="shared" ref="O10:O16" si="3">IFERROR(N10/M10,0)</f>
        <v>0</v>
      </c>
      <c r="P10" s="56"/>
      <c r="Q10" s="50">
        <f t="shared" ref="Q10:Q75" si="4">+O10*P10</f>
        <v>0</v>
      </c>
      <c r="R10" s="50">
        <f t="shared" ref="R10:R73" si="5">IFERROR(M10-P10,0)</f>
        <v>0</v>
      </c>
      <c r="S10" s="50">
        <f t="shared" ref="S10:S73" si="6">IFERROR(R10*O10,0)</f>
        <v>0</v>
      </c>
      <c r="T10" s="57" t="s">
        <v>29</v>
      </c>
      <c r="U10" s="58" t="s">
        <v>30</v>
      </c>
    </row>
    <row r="11" spans="1:21" ht="27.75" customHeight="1" thickBot="1" x14ac:dyDescent="0.3">
      <c r="A11" s="59" t="s">
        <v>25</v>
      </c>
      <c r="B11" s="60">
        <v>44544</v>
      </c>
      <c r="C11" s="103">
        <v>45919</v>
      </c>
      <c r="D11" s="61" t="s">
        <v>31</v>
      </c>
      <c r="E11" s="61" t="s">
        <v>32</v>
      </c>
      <c r="F11" s="61" t="s">
        <v>33</v>
      </c>
      <c r="G11" s="49">
        <v>135.00102075414148</v>
      </c>
      <c r="H11" s="50">
        <v>100</v>
      </c>
      <c r="I11" s="50">
        <f t="shared" ref="I11:I74" si="7">G11*H11</f>
        <v>13500.102075414148</v>
      </c>
      <c r="J11" s="51">
        <v>200</v>
      </c>
      <c r="K11" s="52">
        <v>135</v>
      </c>
      <c r="L11" s="53">
        <f t="shared" si="0"/>
        <v>27000</v>
      </c>
      <c r="M11" s="54">
        <f>IFERROR(J11+H11,0)</f>
        <v>300</v>
      </c>
      <c r="N11" s="50">
        <f>+L11+I11</f>
        <v>40500.10207541415</v>
      </c>
      <c r="O11" s="55">
        <f t="shared" si="3"/>
        <v>135.00034025138049</v>
      </c>
      <c r="P11" s="56">
        <v>197</v>
      </c>
      <c r="Q11" s="50">
        <f>+O11*P11</f>
        <v>26595.067029521957</v>
      </c>
      <c r="R11" s="50">
        <f t="shared" si="5"/>
        <v>103</v>
      </c>
      <c r="S11" s="50">
        <f t="shared" si="6"/>
        <v>13905.035045892191</v>
      </c>
      <c r="T11" s="62" t="s">
        <v>34</v>
      </c>
      <c r="U11" s="63" t="s">
        <v>35</v>
      </c>
    </row>
    <row r="12" spans="1:21" ht="27.75" customHeight="1" thickBot="1" x14ac:dyDescent="0.3">
      <c r="A12" s="59" t="s">
        <v>25</v>
      </c>
      <c r="B12" s="60">
        <v>44456</v>
      </c>
      <c r="C12" s="103">
        <v>45751</v>
      </c>
      <c r="D12" s="61" t="s">
        <v>36</v>
      </c>
      <c r="E12" s="64" t="s">
        <v>37</v>
      </c>
      <c r="F12" s="64" t="s">
        <v>28</v>
      </c>
      <c r="G12" s="49">
        <v>584.63636363636363</v>
      </c>
      <c r="H12" s="50">
        <v>13</v>
      </c>
      <c r="I12" s="50">
        <f t="shared" si="7"/>
        <v>7600.272727272727</v>
      </c>
      <c r="J12" s="51"/>
      <c r="K12" s="52"/>
      <c r="L12" s="53">
        <f t="shared" si="0"/>
        <v>0</v>
      </c>
      <c r="M12" s="54">
        <f t="shared" si="1"/>
        <v>13</v>
      </c>
      <c r="N12" s="50">
        <f t="shared" si="2"/>
        <v>7600.272727272727</v>
      </c>
      <c r="O12" s="55">
        <f t="shared" si="3"/>
        <v>584.63636363636363</v>
      </c>
      <c r="P12" s="56">
        <v>2</v>
      </c>
      <c r="Q12" s="50">
        <f t="shared" si="4"/>
        <v>1169.2727272727273</v>
      </c>
      <c r="R12" s="50">
        <f t="shared" si="5"/>
        <v>11</v>
      </c>
      <c r="S12" s="50">
        <f t="shared" si="6"/>
        <v>6431</v>
      </c>
      <c r="T12" s="62" t="s">
        <v>38</v>
      </c>
      <c r="U12" s="63" t="s">
        <v>39</v>
      </c>
    </row>
    <row r="13" spans="1:21" ht="27.75" customHeight="1" thickBot="1" x14ac:dyDescent="0.3">
      <c r="A13" s="59" t="s">
        <v>25</v>
      </c>
      <c r="B13" s="60">
        <v>44456</v>
      </c>
      <c r="C13" s="103">
        <v>45751</v>
      </c>
      <c r="D13" s="61" t="s">
        <v>40</v>
      </c>
      <c r="E13" s="64" t="s">
        <v>41</v>
      </c>
      <c r="F13" s="64" t="s">
        <v>28</v>
      </c>
      <c r="G13" s="49">
        <v>309.77777777777777</v>
      </c>
      <c r="H13" s="50">
        <v>6</v>
      </c>
      <c r="I13" s="50">
        <f t="shared" si="7"/>
        <v>1858.6666666666665</v>
      </c>
      <c r="J13" s="51"/>
      <c r="K13" s="52"/>
      <c r="L13" s="53">
        <f t="shared" si="0"/>
        <v>0</v>
      </c>
      <c r="M13" s="54">
        <f t="shared" si="1"/>
        <v>6</v>
      </c>
      <c r="N13" s="50">
        <f t="shared" si="2"/>
        <v>1858.6666666666665</v>
      </c>
      <c r="O13" s="55">
        <f t="shared" si="3"/>
        <v>309.77777777777777</v>
      </c>
      <c r="P13" s="56">
        <v>1</v>
      </c>
      <c r="Q13" s="50">
        <f t="shared" si="4"/>
        <v>309.77777777777777</v>
      </c>
      <c r="R13" s="50">
        <f t="shared" si="5"/>
        <v>5</v>
      </c>
      <c r="S13" s="50">
        <f t="shared" si="6"/>
        <v>1548.8888888888889</v>
      </c>
      <c r="T13" s="62" t="s">
        <v>38</v>
      </c>
      <c r="U13" s="63" t="s">
        <v>39</v>
      </c>
    </row>
    <row r="14" spans="1:21" ht="27.75" customHeight="1" thickBot="1" x14ac:dyDescent="0.3">
      <c r="A14" s="59" t="s">
        <v>25</v>
      </c>
      <c r="B14" s="60">
        <v>43504</v>
      </c>
      <c r="C14" s="104">
        <v>42774</v>
      </c>
      <c r="D14" s="61" t="s">
        <v>42</v>
      </c>
      <c r="E14" s="61" t="s">
        <v>43</v>
      </c>
      <c r="F14" s="61" t="s">
        <v>28</v>
      </c>
      <c r="G14" s="49">
        <v>115</v>
      </c>
      <c r="H14" s="50">
        <v>6</v>
      </c>
      <c r="I14" s="50">
        <f t="shared" si="7"/>
        <v>690</v>
      </c>
      <c r="J14" s="51"/>
      <c r="K14" s="52"/>
      <c r="L14" s="53">
        <f t="shared" si="0"/>
        <v>0</v>
      </c>
      <c r="M14" s="54">
        <f t="shared" si="1"/>
        <v>6</v>
      </c>
      <c r="N14" s="50">
        <f t="shared" si="2"/>
        <v>690</v>
      </c>
      <c r="O14" s="55">
        <f t="shared" si="3"/>
        <v>115</v>
      </c>
      <c r="P14" s="56"/>
      <c r="Q14" s="50">
        <f t="shared" si="4"/>
        <v>0</v>
      </c>
      <c r="R14" s="50">
        <f t="shared" si="5"/>
        <v>6</v>
      </c>
      <c r="S14" s="50">
        <f t="shared" si="6"/>
        <v>690</v>
      </c>
      <c r="T14" s="62" t="s">
        <v>29</v>
      </c>
      <c r="U14" s="63" t="s">
        <v>30</v>
      </c>
    </row>
    <row r="15" spans="1:21" ht="27.75" customHeight="1" thickBot="1" x14ac:dyDescent="0.3">
      <c r="A15" s="59" t="s">
        <v>25</v>
      </c>
      <c r="B15" s="60">
        <v>44456</v>
      </c>
      <c r="C15" s="105">
        <v>45751</v>
      </c>
      <c r="D15" s="61" t="s">
        <v>44</v>
      </c>
      <c r="E15" s="64" t="s">
        <v>45</v>
      </c>
      <c r="F15" s="64" t="s">
        <v>28</v>
      </c>
      <c r="G15" s="49">
        <v>227.73999999999992</v>
      </c>
      <c r="H15" s="50">
        <v>1</v>
      </c>
      <c r="I15" s="50">
        <f t="shared" si="7"/>
        <v>227.73999999999992</v>
      </c>
      <c r="J15" s="51"/>
      <c r="K15" s="52"/>
      <c r="L15" s="53">
        <f t="shared" si="0"/>
        <v>0</v>
      </c>
      <c r="M15" s="54">
        <f t="shared" si="1"/>
        <v>1</v>
      </c>
      <c r="N15" s="50">
        <f t="shared" si="2"/>
        <v>227.73999999999992</v>
      </c>
      <c r="O15" s="55">
        <f t="shared" si="3"/>
        <v>227.73999999999992</v>
      </c>
      <c r="P15" s="56"/>
      <c r="Q15" s="50">
        <f t="shared" si="4"/>
        <v>0</v>
      </c>
      <c r="R15" s="50">
        <f t="shared" si="5"/>
        <v>1</v>
      </c>
      <c r="S15" s="50">
        <f t="shared" si="6"/>
        <v>227.73999999999992</v>
      </c>
      <c r="T15" s="62" t="s">
        <v>38</v>
      </c>
      <c r="U15" s="63" t="s">
        <v>39</v>
      </c>
    </row>
    <row r="16" spans="1:21" ht="27.75" customHeight="1" thickBot="1" x14ac:dyDescent="0.3">
      <c r="A16" s="59" t="s">
        <v>25</v>
      </c>
      <c r="B16" s="60">
        <v>44648</v>
      </c>
      <c r="C16" s="103">
        <v>45814</v>
      </c>
      <c r="D16" s="61" t="s">
        <v>46</v>
      </c>
      <c r="E16" s="64" t="s">
        <v>47</v>
      </c>
      <c r="F16" s="64" t="s">
        <v>28</v>
      </c>
      <c r="G16" s="49">
        <v>553.41999999999996</v>
      </c>
      <c r="H16" s="50">
        <v>29</v>
      </c>
      <c r="I16" s="50">
        <f t="shared" si="7"/>
        <v>16049.179999999998</v>
      </c>
      <c r="J16" s="51"/>
      <c r="K16" s="52"/>
      <c r="L16" s="53">
        <f t="shared" si="0"/>
        <v>0</v>
      </c>
      <c r="M16" s="54">
        <f t="shared" si="1"/>
        <v>29</v>
      </c>
      <c r="N16" s="50">
        <f t="shared" si="2"/>
        <v>16049.179999999998</v>
      </c>
      <c r="O16" s="55">
        <f t="shared" si="3"/>
        <v>553.41999999999996</v>
      </c>
      <c r="P16" s="56">
        <v>1</v>
      </c>
      <c r="Q16" s="50">
        <f t="shared" si="4"/>
        <v>553.41999999999996</v>
      </c>
      <c r="R16" s="50">
        <f t="shared" si="5"/>
        <v>28</v>
      </c>
      <c r="S16" s="50">
        <f t="shared" si="6"/>
        <v>15495.759999999998</v>
      </c>
      <c r="T16" s="62" t="s">
        <v>29</v>
      </c>
      <c r="U16" s="63" t="s">
        <v>30</v>
      </c>
    </row>
    <row r="17" spans="1:21" ht="27.75" customHeight="1" thickBot="1" x14ac:dyDescent="0.3">
      <c r="A17" s="59" t="s">
        <v>25</v>
      </c>
      <c r="B17" s="60">
        <v>44456</v>
      </c>
      <c r="C17" s="105">
        <v>45751</v>
      </c>
      <c r="D17" s="61" t="s">
        <v>48</v>
      </c>
      <c r="E17" s="64" t="s">
        <v>49</v>
      </c>
      <c r="F17" s="64" t="s">
        <v>28</v>
      </c>
      <c r="G17" s="49">
        <v>304.67599999999999</v>
      </c>
      <c r="H17" s="50">
        <v>17</v>
      </c>
      <c r="I17" s="50">
        <f t="shared" si="7"/>
        <v>5179.4920000000002</v>
      </c>
      <c r="J17" s="51"/>
      <c r="K17" s="52"/>
      <c r="L17" s="53">
        <f t="shared" si="0"/>
        <v>0</v>
      </c>
      <c r="M17" s="54">
        <f t="shared" si="1"/>
        <v>17</v>
      </c>
      <c r="N17" s="50">
        <f t="shared" si="2"/>
        <v>5179.4920000000002</v>
      </c>
      <c r="O17" s="55">
        <f>IF(IFERROR(N17/M17,0)&lt;&gt;0,IFERROR(N17/M17,0),G17)</f>
        <v>304.67599999999999</v>
      </c>
      <c r="P17" s="56"/>
      <c r="Q17" s="50">
        <f t="shared" si="4"/>
        <v>0</v>
      </c>
      <c r="R17" s="50">
        <f t="shared" si="5"/>
        <v>17</v>
      </c>
      <c r="S17" s="50">
        <f t="shared" si="6"/>
        <v>5179.4920000000002</v>
      </c>
      <c r="T17" s="62" t="s">
        <v>38</v>
      </c>
      <c r="U17" s="63" t="s">
        <v>39</v>
      </c>
    </row>
    <row r="18" spans="1:21" ht="27.75" customHeight="1" x14ac:dyDescent="0.25">
      <c r="A18" s="59" t="s">
        <v>25</v>
      </c>
      <c r="B18" s="60">
        <v>43565</v>
      </c>
      <c r="C18" s="105">
        <v>42835</v>
      </c>
      <c r="D18" s="61" t="s">
        <v>50</v>
      </c>
      <c r="E18" s="61" t="s">
        <v>51</v>
      </c>
      <c r="F18" s="64" t="s">
        <v>28</v>
      </c>
      <c r="G18" s="49">
        <v>215</v>
      </c>
      <c r="H18" s="50">
        <v>8</v>
      </c>
      <c r="I18" s="50">
        <f t="shared" si="7"/>
        <v>1720</v>
      </c>
      <c r="J18" s="51"/>
      <c r="K18" s="52"/>
      <c r="L18" s="53">
        <f t="shared" si="0"/>
        <v>0</v>
      </c>
      <c r="M18" s="54">
        <f t="shared" si="1"/>
        <v>8</v>
      </c>
      <c r="N18" s="50">
        <f t="shared" si="2"/>
        <v>1720</v>
      </c>
      <c r="O18" s="55">
        <f t="shared" ref="O18:O81" si="8">IF(IFERROR(N18/M18,0)&lt;&gt;0,IFERROR(N18/M18,0),G18)</f>
        <v>215</v>
      </c>
      <c r="P18" s="56">
        <v>8</v>
      </c>
      <c r="Q18" s="50">
        <f t="shared" si="4"/>
        <v>1720</v>
      </c>
      <c r="R18" s="50">
        <f t="shared" si="5"/>
        <v>0</v>
      </c>
      <c r="S18" s="50">
        <f t="shared" si="6"/>
        <v>0</v>
      </c>
      <c r="T18" s="62" t="s">
        <v>29</v>
      </c>
      <c r="U18" s="63" t="s">
        <v>30</v>
      </c>
    </row>
    <row r="19" spans="1:21" ht="27.75" customHeight="1" thickBot="1" x14ac:dyDescent="0.3">
      <c r="A19" s="59" t="s">
        <v>25</v>
      </c>
      <c r="B19" s="60">
        <v>43566</v>
      </c>
      <c r="C19" s="106">
        <v>42836</v>
      </c>
      <c r="D19" s="61" t="s">
        <v>52</v>
      </c>
      <c r="E19" s="61" t="s">
        <v>53</v>
      </c>
      <c r="F19" s="64" t="s">
        <v>28</v>
      </c>
      <c r="G19" s="49">
        <v>215</v>
      </c>
      <c r="H19" s="50">
        <v>0</v>
      </c>
      <c r="I19" s="50">
        <f t="shared" si="7"/>
        <v>0</v>
      </c>
      <c r="J19" s="53"/>
      <c r="K19" s="65"/>
      <c r="L19" s="53">
        <f t="shared" si="0"/>
        <v>0</v>
      </c>
      <c r="M19" s="54">
        <f t="shared" si="1"/>
        <v>0</v>
      </c>
      <c r="N19" s="54">
        <f t="shared" si="2"/>
        <v>0</v>
      </c>
      <c r="O19" s="55">
        <f t="shared" si="8"/>
        <v>215</v>
      </c>
      <c r="P19" s="56"/>
      <c r="Q19" s="54">
        <f t="shared" si="4"/>
        <v>0</v>
      </c>
      <c r="R19" s="50">
        <f t="shared" si="5"/>
        <v>0</v>
      </c>
      <c r="S19" s="50">
        <f t="shared" si="6"/>
        <v>0</v>
      </c>
      <c r="T19" s="62" t="s">
        <v>29</v>
      </c>
      <c r="U19" s="63" t="s">
        <v>30</v>
      </c>
    </row>
    <row r="20" spans="1:21" ht="27.75" customHeight="1" thickBot="1" x14ac:dyDescent="0.3">
      <c r="A20" s="59" t="s">
        <v>25</v>
      </c>
      <c r="B20" s="60">
        <v>45545</v>
      </c>
      <c r="C20" s="103">
        <v>45751</v>
      </c>
      <c r="D20" s="61" t="s">
        <v>54</v>
      </c>
      <c r="E20" s="64" t="s">
        <v>55</v>
      </c>
      <c r="F20" s="64" t="s">
        <v>28</v>
      </c>
      <c r="G20" s="49">
        <v>115.64000000000003</v>
      </c>
      <c r="H20" s="50">
        <v>0</v>
      </c>
      <c r="I20" s="50">
        <f t="shared" si="7"/>
        <v>0</v>
      </c>
      <c r="J20" s="53"/>
      <c r="K20" s="65"/>
      <c r="L20" s="53">
        <f t="shared" si="0"/>
        <v>0</v>
      </c>
      <c r="M20" s="54">
        <f t="shared" si="1"/>
        <v>0</v>
      </c>
      <c r="N20" s="54">
        <f t="shared" si="2"/>
        <v>0</v>
      </c>
      <c r="O20" s="55">
        <f t="shared" si="8"/>
        <v>115.64000000000003</v>
      </c>
      <c r="P20" s="56"/>
      <c r="Q20" s="54">
        <f t="shared" si="4"/>
        <v>0</v>
      </c>
      <c r="R20" s="50">
        <f t="shared" si="5"/>
        <v>0</v>
      </c>
      <c r="S20" s="50">
        <f t="shared" si="6"/>
        <v>0</v>
      </c>
      <c r="T20" s="62" t="s">
        <v>38</v>
      </c>
      <c r="U20" s="63" t="s">
        <v>39</v>
      </c>
    </row>
    <row r="21" spans="1:21" ht="27.75" customHeight="1" thickBot="1" x14ac:dyDescent="0.3">
      <c r="A21" s="59"/>
      <c r="B21" s="60"/>
      <c r="C21" s="107">
        <v>43167</v>
      </c>
      <c r="D21" s="61"/>
      <c r="E21" s="64" t="s">
        <v>56</v>
      </c>
      <c r="F21" s="64" t="s">
        <v>57</v>
      </c>
      <c r="G21" s="49">
        <v>98.6</v>
      </c>
      <c r="H21" s="50">
        <v>62</v>
      </c>
      <c r="I21" s="50">
        <f t="shared" si="7"/>
        <v>6113.2</v>
      </c>
      <c r="J21" s="51"/>
      <c r="K21" s="52"/>
      <c r="L21" s="53">
        <f t="shared" si="0"/>
        <v>0</v>
      </c>
      <c r="M21" s="54">
        <f t="shared" si="1"/>
        <v>62</v>
      </c>
      <c r="N21" s="50">
        <f t="shared" si="2"/>
        <v>6113.2</v>
      </c>
      <c r="O21" s="55">
        <f t="shared" si="8"/>
        <v>98.6</v>
      </c>
      <c r="P21" s="56">
        <v>34</v>
      </c>
      <c r="Q21" s="50">
        <f t="shared" si="4"/>
        <v>3352.3999999999996</v>
      </c>
      <c r="R21" s="50">
        <f t="shared" si="5"/>
        <v>28</v>
      </c>
      <c r="S21" s="50">
        <f t="shared" si="6"/>
        <v>2760.7999999999997</v>
      </c>
      <c r="T21" s="62" t="s">
        <v>34</v>
      </c>
      <c r="U21" s="63" t="s">
        <v>35</v>
      </c>
    </row>
    <row r="22" spans="1:21" ht="27.75" customHeight="1" x14ac:dyDescent="0.25">
      <c r="A22" s="59" t="s">
        <v>25</v>
      </c>
      <c r="B22" s="60" t="s">
        <v>58</v>
      </c>
      <c r="C22" s="105">
        <v>45666</v>
      </c>
      <c r="D22" s="61"/>
      <c r="E22" s="64" t="s">
        <v>59</v>
      </c>
      <c r="F22" s="64" t="s">
        <v>57</v>
      </c>
      <c r="G22" s="49">
        <v>333.96643356643358</v>
      </c>
      <c r="H22" s="50">
        <v>33</v>
      </c>
      <c r="I22" s="50">
        <f t="shared" si="7"/>
        <v>11020.892307692307</v>
      </c>
      <c r="J22" s="51"/>
      <c r="K22" s="52"/>
      <c r="L22" s="53">
        <f t="shared" si="0"/>
        <v>0</v>
      </c>
      <c r="M22" s="54">
        <f t="shared" si="1"/>
        <v>33</v>
      </c>
      <c r="N22" s="50">
        <f t="shared" si="2"/>
        <v>11020.892307692307</v>
      </c>
      <c r="O22" s="55">
        <f t="shared" si="8"/>
        <v>333.96643356643358</v>
      </c>
      <c r="P22" s="56">
        <v>22</v>
      </c>
      <c r="Q22" s="50">
        <f t="shared" si="4"/>
        <v>7347.2615384615383</v>
      </c>
      <c r="R22" s="50">
        <f t="shared" si="5"/>
        <v>11</v>
      </c>
      <c r="S22" s="50">
        <f t="shared" si="6"/>
        <v>3673.6307692307691</v>
      </c>
      <c r="T22" s="62" t="s">
        <v>34</v>
      </c>
      <c r="U22" s="63" t="s">
        <v>35</v>
      </c>
    </row>
    <row r="23" spans="1:21" ht="27.75" customHeight="1" x14ac:dyDescent="0.25">
      <c r="A23" s="66" t="s">
        <v>25</v>
      </c>
      <c r="B23" s="67">
        <v>44459</v>
      </c>
      <c r="C23" s="106">
        <v>43168</v>
      </c>
      <c r="D23" s="68"/>
      <c r="E23" s="68" t="s">
        <v>60</v>
      </c>
      <c r="F23" s="69" t="s">
        <v>28</v>
      </c>
      <c r="G23" s="49">
        <v>328.95333333333338</v>
      </c>
      <c r="H23" s="50">
        <v>14</v>
      </c>
      <c r="I23" s="50">
        <f t="shared" si="7"/>
        <v>4605.3466666666673</v>
      </c>
      <c r="J23" s="70"/>
      <c r="K23" s="71"/>
      <c r="L23" s="53">
        <f t="shared" si="0"/>
        <v>0</v>
      </c>
      <c r="M23" s="54">
        <f t="shared" si="1"/>
        <v>14</v>
      </c>
      <c r="N23" s="50">
        <f t="shared" si="2"/>
        <v>4605.3466666666673</v>
      </c>
      <c r="O23" s="55">
        <f t="shared" si="8"/>
        <v>328.95333333333338</v>
      </c>
      <c r="P23" s="56">
        <v>3</v>
      </c>
      <c r="Q23" s="50">
        <f t="shared" si="4"/>
        <v>986.86000000000013</v>
      </c>
      <c r="R23" s="50">
        <f t="shared" si="5"/>
        <v>11</v>
      </c>
      <c r="S23" s="50">
        <f t="shared" si="6"/>
        <v>3618.4866666666671</v>
      </c>
      <c r="T23" s="72" t="s">
        <v>29</v>
      </c>
      <c r="U23" s="73" t="s">
        <v>30</v>
      </c>
    </row>
    <row r="24" spans="1:21" ht="27.75" customHeight="1" thickBot="1" x14ac:dyDescent="0.3">
      <c r="A24" s="59" t="s">
        <v>25</v>
      </c>
      <c r="B24" s="60">
        <v>45608</v>
      </c>
      <c r="C24" s="104">
        <v>44454</v>
      </c>
      <c r="D24" s="61"/>
      <c r="E24" s="61" t="s">
        <v>61</v>
      </c>
      <c r="F24" s="64" t="s">
        <v>28</v>
      </c>
      <c r="G24" s="49">
        <v>5.8765089214897426</v>
      </c>
      <c r="H24" s="54">
        <v>24</v>
      </c>
      <c r="I24" s="50">
        <f>G24*H24</f>
        <v>141.03621411575381</v>
      </c>
      <c r="J24" s="53">
        <v>4200</v>
      </c>
      <c r="K24" s="65">
        <v>8.1309520000000006</v>
      </c>
      <c r="L24" s="53">
        <f>+J24*K24</f>
        <v>34149.998400000004</v>
      </c>
      <c r="M24" s="54">
        <f t="shared" si="1"/>
        <v>4224</v>
      </c>
      <c r="N24" s="54">
        <f>+L24+I24</f>
        <v>34291.034614115757</v>
      </c>
      <c r="O24" s="74">
        <f>IF(IFERROR(N24/M24,0)&lt;&gt;0,IFERROR(N24/M24,0),G24)</f>
        <v>8.1181426643266477</v>
      </c>
      <c r="P24" s="56">
        <v>176</v>
      </c>
      <c r="Q24" s="54">
        <f t="shared" si="4"/>
        <v>1428.7931089214899</v>
      </c>
      <c r="R24" s="54">
        <f t="shared" si="5"/>
        <v>4048</v>
      </c>
      <c r="S24" s="54">
        <f t="shared" si="6"/>
        <v>32862.241505194266</v>
      </c>
      <c r="T24" s="62" t="s">
        <v>62</v>
      </c>
      <c r="U24" s="63" t="s">
        <v>63</v>
      </c>
    </row>
    <row r="25" spans="1:21" ht="27.75" customHeight="1" thickBot="1" x14ac:dyDescent="0.3">
      <c r="A25" s="59" t="s">
        <v>25</v>
      </c>
      <c r="B25" s="60">
        <v>43532</v>
      </c>
      <c r="C25" s="107">
        <v>43630</v>
      </c>
      <c r="D25" s="61" t="s">
        <v>64</v>
      </c>
      <c r="E25" s="75" t="s">
        <v>65</v>
      </c>
      <c r="F25" s="64" t="s">
        <v>28</v>
      </c>
      <c r="G25" s="49">
        <v>0</v>
      </c>
      <c r="H25" s="50">
        <v>0</v>
      </c>
      <c r="I25" s="50">
        <f t="shared" si="7"/>
        <v>0</v>
      </c>
      <c r="J25" s="51"/>
      <c r="K25" s="52"/>
      <c r="L25" s="53">
        <f t="shared" si="0"/>
        <v>0</v>
      </c>
      <c r="M25" s="54">
        <f t="shared" si="1"/>
        <v>0</v>
      </c>
      <c r="N25" s="50">
        <f t="shared" si="2"/>
        <v>0</v>
      </c>
      <c r="O25" s="55">
        <f t="shared" si="8"/>
        <v>0</v>
      </c>
      <c r="P25" s="56"/>
      <c r="Q25" s="50">
        <f t="shared" si="4"/>
        <v>0</v>
      </c>
      <c r="R25" s="50">
        <f t="shared" si="5"/>
        <v>0</v>
      </c>
      <c r="S25" s="50">
        <f t="shared" si="6"/>
        <v>0</v>
      </c>
      <c r="T25" s="62" t="s">
        <v>38</v>
      </c>
      <c r="U25" s="63" t="s">
        <v>39</v>
      </c>
    </row>
    <row r="26" spans="1:21" ht="27.75" customHeight="1" thickBot="1" x14ac:dyDescent="0.3">
      <c r="A26" s="59" t="s">
        <v>25</v>
      </c>
      <c r="B26" s="60">
        <v>43532</v>
      </c>
      <c r="C26" s="103">
        <v>45666</v>
      </c>
      <c r="D26" s="61" t="s">
        <v>66</v>
      </c>
      <c r="E26" s="75" t="s">
        <v>67</v>
      </c>
      <c r="F26" s="64" t="s">
        <v>68</v>
      </c>
      <c r="G26" s="49">
        <v>250</v>
      </c>
      <c r="H26" s="50">
        <v>0</v>
      </c>
      <c r="I26" s="50">
        <f t="shared" si="7"/>
        <v>0</v>
      </c>
      <c r="J26" s="51"/>
      <c r="K26" s="52"/>
      <c r="L26" s="53">
        <f t="shared" si="0"/>
        <v>0</v>
      </c>
      <c r="M26" s="54">
        <f t="shared" si="1"/>
        <v>0</v>
      </c>
      <c r="N26" s="50">
        <f t="shared" si="2"/>
        <v>0</v>
      </c>
      <c r="O26" s="55">
        <f t="shared" si="8"/>
        <v>250</v>
      </c>
      <c r="P26" s="56"/>
      <c r="Q26" s="50">
        <f t="shared" si="4"/>
        <v>0</v>
      </c>
      <c r="R26" s="50">
        <f t="shared" si="5"/>
        <v>0</v>
      </c>
      <c r="S26" s="50">
        <f t="shared" si="6"/>
        <v>0</v>
      </c>
      <c r="T26" s="76" t="s">
        <v>69</v>
      </c>
      <c r="U26" s="63" t="s">
        <v>70</v>
      </c>
    </row>
    <row r="27" spans="1:21" ht="27.75" customHeight="1" thickBot="1" x14ac:dyDescent="0.3">
      <c r="A27" s="59" t="s">
        <v>25</v>
      </c>
      <c r="B27" s="60">
        <v>43533</v>
      </c>
      <c r="C27" s="107">
        <v>44648</v>
      </c>
      <c r="D27" s="61" t="s">
        <v>71</v>
      </c>
      <c r="E27" s="61" t="s">
        <v>72</v>
      </c>
      <c r="F27" s="64" t="s">
        <v>28</v>
      </c>
      <c r="G27" s="49">
        <v>96.92</v>
      </c>
      <c r="H27" s="50">
        <v>38</v>
      </c>
      <c r="I27" s="50">
        <f t="shared" si="7"/>
        <v>3682.96</v>
      </c>
      <c r="J27" s="51"/>
      <c r="K27" s="52"/>
      <c r="L27" s="53">
        <f t="shared" si="0"/>
        <v>0</v>
      </c>
      <c r="M27" s="54">
        <f t="shared" si="1"/>
        <v>38</v>
      </c>
      <c r="N27" s="50">
        <f t="shared" si="2"/>
        <v>3682.96</v>
      </c>
      <c r="O27" s="55">
        <f t="shared" si="8"/>
        <v>96.92</v>
      </c>
      <c r="P27" s="56"/>
      <c r="Q27" s="50">
        <f t="shared" si="4"/>
        <v>0</v>
      </c>
      <c r="R27" s="50">
        <f t="shared" si="5"/>
        <v>38</v>
      </c>
      <c r="S27" s="50">
        <f t="shared" si="6"/>
        <v>3682.96</v>
      </c>
      <c r="T27" s="62" t="s">
        <v>29</v>
      </c>
      <c r="U27" s="63" t="s">
        <v>30</v>
      </c>
    </row>
    <row r="28" spans="1:21" ht="27.75" customHeight="1" thickBot="1" x14ac:dyDescent="0.3">
      <c r="A28" s="59" t="s">
        <v>25</v>
      </c>
      <c r="B28" s="60">
        <v>44370</v>
      </c>
      <c r="C28" s="105">
        <v>43801</v>
      </c>
      <c r="D28" s="61" t="s">
        <v>73</v>
      </c>
      <c r="E28" s="64" t="s">
        <v>74</v>
      </c>
      <c r="F28" s="64" t="s">
        <v>28</v>
      </c>
      <c r="G28" s="49">
        <v>350</v>
      </c>
      <c r="H28" s="50">
        <v>1</v>
      </c>
      <c r="I28" s="50">
        <f t="shared" si="7"/>
        <v>350</v>
      </c>
      <c r="J28" s="51"/>
      <c r="K28" s="52"/>
      <c r="L28" s="53">
        <f t="shared" si="0"/>
        <v>0</v>
      </c>
      <c r="M28" s="54">
        <f t="shared" si="1"/>
        <v>1</v>
      </c>
      <c r="N28" s="50">
        <f t="shared" si="2"/>
        <v>350</v>
      </c>
      <c r="O28" s="55">
        <f t="shared" si="8"/>
        <v>350</v>
      </c>
      <c r="P28" s="56"/>
      <c r="Q28" s="50">
        <f t="shared" si="4"/>
        <v>0</v>
      </c>
      <c r="R28" s="50">
        <f t="shared" si="5"/>
        <v>1</v>
      </c>
      <c r="S28" s="50">
        <f t="shared" si="6"/>
        <v>350</v>
      </c>
      <c r="T28" s="62" t="s">
        <v>38</v>
      </c>
      <c r="U28" s="63" t="s">
        <v>39</v>
      </c>
    </row>
    <row r="29" spans="1:21" ht="27.75" customHeight="1" thickBot="1" x14ac:dyDescent="0.3">
      <c r="A29" s="59" t="s">
        <v>25</v>
      </c>
      <c r="B29" s="60">
        <v>44456</v>
      </c>
      <c r="C29" s="103">
        <v>45751</v>
      </c>
      <c r="D29" s="61" t="s">
        <v>75</v>
      </c>
      <c r="E29" s="75" t="s">
        <v>76</v>
      </c>
      <c r="F29" s="64" t="s">
        <v>28</v>
      </c>
      <c r="G29" s="49">
        <v>30.68</v>
      </c>
      <c r="H29" s="50">
        <v>22</v>
      </c>
      <c r="I29" s="50">
        <f t="shared" si="7"/>
        <v>674.96</v>
      </c>
      <c r="J29" s="51"/>
      <c r="K29" s="52"/>
      <c r="L29" s="53">
        <f t="shared" si="0"/>
        <v>0</v>
      </c>
      <c r="M29" s="54">
        <f t="shared" si="1"/>
        <v>22</v>
      </c>
      <c r="N29" s="50">
        <f t="shared" si="2"/>
        <v>674.96</v>
      </c>
      <c r="O29" s="55">
        <f t="shared" si="8"/>
        <v>30.680000000000003</v>
      </c>
      <c r="P29" s="56">
        <v>4</v>
      </c>
      <c r="Q29" s="50">
        <f t="shared" si="4"/>
        <v>122.72000000000001</v>
      </c>
      <c r="R29" s="50">
        <f t="shared" si="5"/>
        <v>18</v>
      </c>
      <c r="S29" s="50">
        <f t="shared" si="6"/>
        <v>552.24</v>
      </c>
      <c r="T29" s="62" t="s">
        <v>38</v>
      </c>
      <c r="U29" s="63" t="s">
        <v>39</v>
      </c>
    </row>
    <row r="30" spans="1:21" ht="27.75" customHeight="1" x14ac:dyDescent="0.25">
      <c r="A30" s="59" t="s">
        <v>25</v>
      </c>
      <c r="B30" s="60">
        <v>44449</v>
      </c>
      <c r="C30" s="106">
        <v>42775</v>
      </c>
      <c r="D30" s="61" t="s">
        <v>77</v>
      </c>
      <c r="E30" s="61" t="s">
        <v>78</v>
      </c>
      <c r="F30" s="64" t="s">
        <v>28</v>
      </c>
      <c r="G30" s="49">
        <v>355.47590127745224</v>
      </c>
      <c r="H30" s="50">
        <v>460</v>
      </c>
      <c r="I30" s="50">
        <f t="shared" si="7"/>
        <v>163518.91458762804</v>
      </c>
      <c r="J30" s="51"/>
      <c r="K30" s="52"/>
      <c r="L30" s="53">
        <f t="shared" si="0"/>
        <v>0</v>
      </c>
      <c r="M30" s="54">
        <f t="shared" si="1"/>
        <v>460</v>
      </c>
      <c r="N30" s="50">
        <f t="shared" si="2"/>
        <v>163518.91458762804</v>
      </c>
      <c r="O30" s="55">
        <f t="shared" si="8"/>
        <v>355.47590127745224</v>
      </c>
      <c r="P30" s="56">
        <v>101</v>
      </c>
      <c r="Q30" s="50">
        <f t="shared" si="4"/>
        <v>35903.066029022673</v>
      </c>
      <c r="R30" s="50">
        <f t="shared" si="5"/>
        <v>359</v>
      </c>
      <c r="S30" s="50">
        <f t="shared" si="6"/>
        <v>127615.84855860536</v>
      </c>
      <c r="T30" s="62" t="s">
        <v>34</v>
      </c>
      <c r="U30" s="63" t="s">
        <v>35</v>
      </c>
    </row>
    <row r="31" spans="1:21" ht="27.75" customHeight="1" x14ac:dyDescent="0.25">
      <c r="A31" s="59" t="s">
        <v>25</v>
      </c>
      <c r="B31" s="60">
        <v>44649</v>
      </c>
      <c r="C31" s="106">
        <v>45666</v>
      </c>
      <c r="D31" s="61" t="s">
        <v>79</v>
      </c>
      <c r="E31" s="75" t="s">
        <v>80</v>
      </c>
      <c r="F31" s="64" t="s">
        <v>28</v>
      </c>
      <c r="G31" s="49">
        <v>0</v>
      </c>
      <c r="H31" s="50">
        <v>0</v>
      </c>
      <c r="I31" s="50">
        <f t="shared" si="7"/>
        <v>0</v>
      </c>
      <c r="J31" s="51"/>
      <c r="K31" s="52"/>
      <c r="L31" s="53">
        <f t="shared" si="0"/>
        <v>0</v>
      </c>
      <c r="M31" s="54">
        <f t="shared" si="1"/>
        <v>0</v>
      </c>
      <c r="N31" s="50">
        <f t="shared" si="2"/>
        <v>0</v>
      </c>
      <c r="O31" s="55">
        <f t="shared" si="8"/>
        <v>0</v>
      </c>
      <c r="P31" s="56"/>
      <c r="Q31" s="50">
        <f t="shared" si="4"/>
        <v>0</v>
      </c>
      <c r="R31" s="50">
        <f t="shared" si="5"/>
        <v>0</v>
      </c>
      <c r="S31" s="50">
        <f t="shared" si="6"/>
        <v>0</v>
      </c>
      <c r="T31" s="62" t="s">
        <v>34</v>
      </c>
      <c r="U31" s="63" t="s">
        <v>35</v>
      </c>
    </row>
    <row r="32" spans="1:21" ht="27.75" customHeight="1" x14ac:dyDescent="0.25">
      <c r="A32" s="77" t="s">
        <v>25</v>
      </c>
      <c r="B32" s="78">
        <v>44459</v>
      </c>
      <c r="C32" s="106">
        <v>45666</v>
      </c>
      <c r="D32" s="79" t="s">
        <v>81</v>
      </c>
      <c r="E32" s="79" t="s">
        <v>82</v>
      </c>
      <c r="F32" s="80" t="s">
        <v>28</v>
      </c>
      <c r="G32" s="49">
        <v>32.531989599446476</v>
      </c>
      <c r="H32" s="50">
        <v>238</v>
      </c>
      <c r="I32" s="50">
        <f t="shared" si="7"/>
        <v>7742.6135246682616</v>
      </c>
      <c r="J32" s="70"/>
      <c r="K32" s="81"/>
      <c r="L32" s="53">
        <f t="shared" si="0"/>
        <v>0</v>
      </c>
      <c r="M32" s="54">
        <f t="shared" si="1"/>
        <v>238</v>
      </c>
      <c r="N32" s="50">
        <f t="shared" si="2"/>
        <v>7742.6135246682616</v>
      </c>
      <c r="O32" s="55">
        <f t="shared" si="8"/>
        <v>32.531989599446476</v>
      </c>
      <c r="P32" s="56">
        <v>11</v>
      </c>
      <c r="Q32" s="50">
        <f t="shared" si="4"/>
        <v>357.85188559391122</v>
      </c>
      <c r="R32" s="50">
        <f t="shared" si="5"/>
        <v>227</v>
      </c>
      <c r="S32" s="50">
        <f t="shared" si="6"/>
        <v>7384.7616390743497</v>
      </c>
      <c r="T32" s="82" t="s">
        <v>29</v>
      </c>
      <c r="U32" s="83" t="s">
        <v>30</v>
      </c>
    </row>
    <row r="33" spans="1:21" ht="27.75" customHeight="1" x14ac:dyDescent="0.25">
      <c r="A33" s="59" t="s">
        <v>25</v>
      </c>
      <c r="B33" s="60">
        <v>44315</v>
      </c>
      <c r="C33" s="106">
        <v>42775</v>
      </c>
      <c r="D33" s="61" t="s">
        <v>83</v>
      </c>
      <c r="E33" s="61" t="s">
        <v>84</v>
      </c>
      <c r="F33" s="64" t="s">
        <v>28</v>
      </c>
      <c r="G33" s="49">
        <v>727.28178571428577</v>
      </c>
      <c r="H33" s="50">
        <v>19</v>
      </c>
      <c r="I33" s="50">
        <f t="shared" si="7"/>
        <v>13818.353928571431</v>
      </c>
      <c r="J33" s="51"/>
      <c r="K33" s="52"/>
      <c r="L33" s="53">
        <f t="shared" si="0"/>
        <v>0</v>
      </c>
      <c r="M33" s="54">
        <f t="shared" si="1"/>
        <v>19</v>
      </c>
      <c r="N33" s="50">
        <f t="shared" si="2"/>
        <v>13818.353928571431</v>
      </c>
      <c r="O33" s="55">
        <f t="shared" si="8"/>
        <v>727.28178571428577</v>
      </c>
      <c r="P33" s="56"/>
      <c r="Q33" s="50">
        <f t="shared" si="4"/>
        <v>0</v>
      </c>
      <c r="R33" s="50">
        <f t="shared" si="5"/>
        <v>19</v>
      </c>
      <c r="S33" s="50">
        <f t="shared" si="6"/>
        <v>13818.353928571431</v>
      </c>
      <c r="T33" s="62" t="s">
        <v>29</v>
      </c>
      <c r="U33" s="63" t="s">
        <v>30</v>
      </c>
    </row>
    <row r="34" spans="1:21" ht="27.75" customHeight="1" thickBot="1" x14ac:dyDescent="0.3">
      <c r="A34" s="59" t="s">
        <v>25</v>
      </c>
      <c r="B34" s="60">
        <v>43504</v>
      </c>
      <c r="C34" s="106">
        <v>42775</v>
      </c>
      <c r="D34" s="61" t="s">
        <v>85</v>
      </c>
      <c r="E34" s="61" t="s">
        <v>86</v>
      </c>
      <c r="F34" s="64" t="s">
        <v>28</v>
      </c>
      <c r="G34" s="49">
        <v>125</v>
      </c>
      <c r="H34" s="50">
        <v>0</v>
      </c>
      <c r="I34" s="50">
        <f t="shared" si="7"/>
        <v>0</v>
      </c>
      <c r="J34" s="53"/>
      <c r="K34" s="65"/>
      <c r="L34" s="53">
        <f t="shared" si="0"/>
        <v>0</v>
      </c>
      <c r="M34" s="54">
        <f t="shared" si="1"/>
        <v>0</v>
      </c>
      <c r="N34" s="54">
        <f t="shared" si="2"/>
        <v>0</v>
      </c>
      <c r="O34" s="55">
        <f t="shared" si="8"/>
        <v>125</v>
      </c>
      <c r="P34" s="56"/>
      <c r="Q34" s="54">
        <f t="shared" si="4"/>
        <v>0</v>
      </c>
      <c r="R34" s="50">
        <f t="shared" si="5"/>
        <v>0</v>
      </c>
      <c r="S34" s="50">
        <f t="shared" si="6"/>
        <v>0</v>
      </c>
      <c r="T34" s="62" t="s">
        <v>29</v>
      </c>
      <c r="U34" s="63" t="s">
        <v>30</v>
      </c>
    </row>
    <row r="35" spans="1:21" ht="27.75" customHeight="1" thickBot="1" x14ac:dyDescent="0.3">
      <c r="A35" s="59" t="s">
        <v>25</v>
      </c>
      <c r="B35" s="60">
        <v>43505</v>
      </c>
      <c r="C35" s="103">
        <v>45814</v>
      </c>
      <c r="D35" s="61" t="s">
        <v>87</v>
      </c>
      <c r="E35" s="61" t="s">
        <v>88</v>
      </c>
      <c r="F35" s="64" t="s">
        <v>28</v>
      </c>
      <c r="G35" s="49">
        <v>123.22230769230767</v>
      </c>
      <c r="H35" s="50">
        <v>5</v>
      </c>
      <c r="I35" s="50">
        <f t="shared" si="7"/>
        <v>616.11153846153832</v>
      </c>
      <c r="J35" s="51"/>
      <c r="K35" s="52"/>
      <c r="L35" s="53">
        <f t="shared" si="0"/>
        <v>0</v>
      </c>
      <c r="M35" s="54">
        <f t="shared" si="1"/>
        <v>5</v>
      </c>
      <c r="N35" s="50">
        <f t="shared" si="2"/>
        <v>616.11153846153832</v>
      </c>
      <c r="O35" s="55">
        <f t="shared" si="8"/>
        <v>123.22230769230767</v>
      </c>
      <c r="P35" s="56"/>
      <c r="Q35" s="50">
        <f t="shared" si="4"/>
        <v>0</v>
      </c>
      <c r="R35" s="50">
        <f t="shared" si="5"/>
        <v>5</v>
      </c>
      <c r="S35" s="50">
        <f t="shared" si="6"/>
        <v>616.11153846153832</v>
      </c>
      <c r="T35" s="62" t="s">
        <v>29</v>
      </c>
      <c r="U35" s="63" t="s">
        <v>30</v>
      </c>
    </row>
    <row r="36" spans="1:21" ht="27.75" customHeight="1" thickBot="1" x14ac:dyDescent="0.3">
      <c r="A36" s="59" t="s">
        <v>25</v>
      </c>
      <c r="B36" s="60">
        <v>43505</v>
      </c>
      <c r="C36" s="103">
        <v>45814</v>
      </c>
      <c r="D36" s="61" t="s">
        <v>89</v>
      </c>
      <c r="E36" s="61" t="s">
        <v>90</v>
      </c>
      <c r="F36" s="64" t="s">
        <v>28</v>
      </c>
      <c r="G36" s="49">
        <v>113.28</v>
      </c>
      <c r="H36" s="50">
        <v>7</v>
      </c>
      <c r="I36" s="50">
        <f t="shared" si="7"/>
        <v>792.96</v>
      </c>
      <c r="J36" s="51"/>
      <c r="K36" s="52"/>
      <c r="L36" s="53">
        <f t="shared" si="0"/>
        <v>0</v>
      </c>
      <c r="M36" s="54">
        <f t="shared" si="1"/>
        <v>7</v>
      </c>
      <c r="N36" s="50">
        <f t="shared" si="2"/>
        <v>792.96</v>
      </c>
      <c r="O36" s="55">
        <f t="shared" si="8"/>
        <v>113.28</v>
      </c>
      <c r="P36" s="56">
        <v>3</v>
      </c>
      <c r="Q36" s="50">
        <f t="shared" si="4"/>
        <v>339.84000000000003</v>
      </c>
      <c r="R36" s="50">
        <f t="shared" si="5"/>
        <v>4</v>
      </c>
      <c r="S36" s="50">
        <f t="shared" si="6"/>
        <v>453.12</v>
      </c>
      <c r="T36" s="62" t="s">
        <v>29</v>
      </c>
      <c r="U36" s="63" t="s">
        <v>30</v>
      </c>
    </row>
    <row r="37" spans="1:21" ht="27.75" customHeight="1" x14ac:dyDescent="0.25">
      <c r="A37" s="59" t="s">
        <v>25</v>
      </c>
      <c r="B37" s="60">
        <v>43505</v>
      </c>
      <c r="C37" s="106">
        <v>42774</v>
      </c>
      <c r="D37" s="61" t="s">
        <v>91</v>
      </c>
      <c r="E37" s="61" t="s">
        <v>92</v>
      </c>
      <c r="F37" s="64" t="s">
        <v>28</v>
      </c>
      <c r="G37" s="49">
        <v>9.8771399798590149</v>
      </c>
      <c r="H37" s="50">
        <v>768</v>
      </c>
      <c r="I37" s="50">
        <f t="shared" si="7"/>
        <v>7585.643504531723</v>
      </c>
      <c r="J37" s="51"/>
      <c r="K37" s="52"/>
      <c r="L37" s="53">
        <f t="shared" si="0"/>
        <v>0</v>
      </c>
      <c r="M37" s="54">
        <f t="shared" si="1"/>
        <v>768</v>
      </c>
      <c r="N37" s="50">
        <f t="shared" si="2"/>
        <v>7585.643504531723</v>
      </c>
      <c r="O37" s="55">
        <f t="shared" si="8"/>
        <v>9.8771399798590149</v>
      </c>
      <c r="P37" s="56"/>
      <c r="Q37" s="50">
        <f t="shared" si="4"/>
        <v>0</v>
      </c>
      <c r="R37" s="50">
        <f t="shared" si="5"/>
        <v>768</v>
      </c>
      <c r="S37" s="50">
        <f t="shared" si="6"/>
        <v>7585.643504531723</v>
      </c>
      <c r="T37" s="62" t="s">
        <v>29</v>
      </c>
      <c r="U37" s="63" t="s">
        <v>30</v>
      </c>
    </row>
    <row r="38" spans="1:21" ht="27.75" customHeight="1" thickBot="1" x14ac:dyDescent="0.3">
      <c r="A38" s="59" t="s">
        <v>25</v>
      </c>
      <c r="B38" s="60">
        <v>43505</v>
      </c>
      <c r="C38" s="106">
        <v>42774</v>
      </c>
      <c r="D38" s="61" t="s">
        <v>93</v>
      </c>
      <c r="E38" s="61" t="s">
        <v>94</v>
      </c>
      <c r="F38" s="64" t="s">
        <v>28</v>
      </c>
      <c r="G38" s="49">
        <v>20</v>
      </c>
      <c r="H38" s="50">
        <v>0</v>
      </c>
      <c r="I38" s="50">
        <f t="shared" si="7"/>
        <v>0</v>
      </c>
      <c r="J38" s="51"/>
      <c r="K38" s="52"/>
      <c r="L38" s="53">
        <f t="shared" si="0"/>
        <v>0</v>
      </c>
      <c r="M38" s="54">
        <f t="shared" si="1"/>
        <v>0</v>
      </c>
      <c r="N38" s="50">
        <f t="shared" si="2"/>
        <v>0</v>
      </c>
      <c r="O38" s="55">
        <f t="shared" si="8"/>
        <v>20</v>
      </c>
      <c r="P38" s="56"/>
      <c r="Q38" s="50">
        <f t="shared" si="4"/>
        <v>0</v>
      </c>
      <c r="R38" s="50">
        <f t="shared" si="5"/>
        <v>0</v>
      </c>
      <c r="S38" s="50">
        <f t="shared" si="6"/>
        <v>0</v>
      </c>
      <c r="T38" s="62" t="s">
        <v>29</v>
      </c>
      <c r="U38" s="63" t="s">
        <v>30</v>
      </c>
    </row>
    <row r="39" spans="1:21" ht="27.75" customHeight="1" thickBot="1" x14ac:dyDescent="0.3">
      <c r="A39" s="59" t="s">
        <v>25</v>
      </c>
      <c r="B39" s="60">
        <v>43505</v>
      </c>
      <c r="C39" s="103">
        <v>45814</v>
      </c>
      <c r="D39" s="61" t="s">
        <v>95</v>
      </c>
      <c r="E39" s="61" t="s">
        <v>96</v>
      </c>
      <c r="F39" s="64" t="s">
        <v>28</v>
      </c>
      <c r="G39" s="49">
        <v>312.7</v>
      </c>
      <c r="H39" s="50">
        <v>5</v>
      </c>
      <c r="I39" s="50">
        <f t="shared" si="7"/>
        <v>1563.5</v>
      </c>
      <c r="J39" s="51"/>
      <c r="K39" s="52"/>
      <c r="L39" s="53">
        <f t="shared" si="0"/>
        <v>0</v>
      </c>
      <c r="M39" s="54">
        <f t="shared" si="1"/>
        <v>5</v>
      </c>
      <c r="N39" s="50">
        <f t="shared" si="2"/>
        <v>1563.5</v>
      </c>
      <c r="O39" s="55">
        <f t="shared" si="8"/>
        <v>312.7</v>
      </c>
      <c r="P39" s="56">
        <v>4</v>
      </c>
      <c r="Q39" s="50">
        <f t="shared" si="4"/>
        <v>1250.8</v>
      </c>
      <c r="R39" s="50">
        <f t="shared" si="5"/>
        <v>1</v>
      </c>
      <c r="S39" s="50">
        <f t="shared" si="6"/>
        <v>312.7</v>
      </c>
      <c r="T39" s="62" t="s">
        <v>29</v>
      </c>
      <c r="U39" s="63" t="s">
        <v>30</v>
      </c>
    </row>
    <row r="40" spans="1:21" ht="27.75" customHeight="1" thickBot="1" x14ac:dyDescent="0.3">
      <c r="A40" s="59" t="s">
        <v>25</v>
      </c>
      <c r="B40" s="60">
        <v>43504</v>
      </c>
      <c r="C40" s="106">
        <v>43710</v>
      </c>
      <c r="D40" s="61" t="s">
        <v>97</v>
      </c>
      <c r="E40" s="61" t="s">
        <v>98</v>
      </c>
      <c r="F40" s="64" t="s">
        <v>28</v>
      </c>
      <c r="G40" s="49">
        <v>35</v>
      </c>
      <c r="H40" s="50">
        <v>5</v>
      </c>
      <c r="I40" s="50">
        <f t="shared" si="7"/>
        <v>175</v>
      </c>
      <c r="J40" s="53"/>
      <c r="K40" s="65"/>
      <c r="L40" s="53">
        <f t="shared" si="0"/>
        <v>0</v>
      </c>
      <c r="M40" s="54">
        <f t="shared" si="1"/>
        <v>5</v>
      </c>
      <c r="N40" s="54">
        <f t="shared" si="2"/>
        <v>175</v>
      </c>
      <c r="O40" s="55">
        <f t="shared" si="8"/>
        <v>35</v>
      </c>
      <c r="P40" s="56"/>
      <c r="Q40" s="54">
        <f t="shared" si="4"/>
        <v>0</v>
      </c>
      <c r="R40" s="50">
        <f t="shared" si="5"/>
        <v>5</v>
      </c>
      <c r="S40" s="50">
        <f t="shared" si="6"/>
        <v>175</v>
      </c>
      <c r="T40" s="62" t="s">
        <v>29</v>
      </c>
      <c r="U40" s="63" t="s">
        <v>30</v>
      </c>
    </row>
    <row r="41" spans="1:21" ht="27.75" customHeight="1" thickBot="1" x14ac:dyDescent="0.3">
      <c r="A41" s="59" t="s">
        <v>25</v>
      </c>
      <c r="B41" s="60">
        <v>44987</v>
      </c>
      <c r="C41" s="103">
        <v>45751</v>
      </c>
      <c r="D41" s="61" t="s">
        <v>99</v>
      </c>
      <c r="E41" s="64" t="s">
        <v>100</v>
      </c>
      <c r="F41" s="64" t="s">
        <v>101</v>
      </c>
      <c r="G41" s="49">
        <v>74.898947368421048</v>
      </c>
      <c r="H41" s="50">
        <v>18</v>
      </c>
      <c r="I41" s="50">
        <f t="shared" si="7"/>
        <v>1348.181052631579</v>
      </c>
      <c r="J41" s="51"/>
      <c r="K41" s="52"/>
      <c r="L41" s="53">
        <f t="shared" si="0"/>
        <v>0</v>
      </c>
      <c r="M41" s="54">
        <f t="shared" si="1"/>
        <v>18</v>
      </c>
      <c r="N41" s="50">
        <f t="shared" si="2"/>
        <v>1348.181052631579</v>
      </c>
      <c r="O41" s="55">
        <f t="shared" si="8"/>
        <v>74.898947368421048</v>
      </c>
      <c r="P41" s="56">
        <v>1</v>
      </c>
      <c r="Q41" s="50">
        <f t="shared" si="4"/>
        <v>74.898947368421048</v>
      </c>
      <c r="R41" s="50">
        <f t="shared" si="5"/>
        <v>17</v>
      </c>
      <c r="S41" s="50">
        <f t="shared" si="6"/>
        <v>1273.2821052631577</v>
      </c>
      <c r="T41" s="62" t="s">
        <v>38</v>
      </c>
      <c r="U41" s="63" t="s">
        <v>39</v>
      </c>
    </row>
    <row r="42" spans="1:21" ht="27.75" customHeight="1" thickBot="1" x14ac:dyDescent="0.3">
      <c r="A42" s="59" t="s">
        <v>25</v>
      </c>
      <c r="B42" s="60">
        <v>44315</v>
      </c>
      <c r="C42" s="103">
        <v>45814</v>
      </c>
      <c r="D42" s="61" t="s">
        <v>102</v>
      </c>
      <c r="E42" s="61" t="s">
        <v>103</v>
      </c>
      <c r="F42" s="64" t="s">
        <v>28</v>
      </c>
      <c r="G42" s="49">
        <v>88.823374999999999</v>
      </c>
      <c r="H42" s="50">
        <v>12</v>
      </c>
      <c r="I42" s="50">
        <f t="shared" si="7"/>
        <v>1065.8805</v>
      </c>
      <c r="J42" s="51"/>
      <c r="K42" s="52"/>
      <c r="L42" s="53">
        <f t="shared" si="0"/>
        <v>0</v>
      </c>
      <c r="M42" s="54">
        <f t="shared" si="1"/>
        <v>12</v>
      </c>
      <c r="N42" s="50">
        <f t="shared" si="2"/>
        <v>1065.8805</v>
      </c>
      <c r="O42" s="55">
        <f t="shared" si="8"/>
        <v>88.823374999999999</v>
      </c>
      <c r="P42" s="56">
        <v>5</v>
      </c>
      <c r="Q42" s="50">
        <f t="shared" si="4"/>
        <v>444.11687499999999</v>
      </c>
      <c r="R42" s="50">
        <f t="shared" si="5"/>
        <v>7</v>
      </c>
      <c r="S42" s="50">
        <f t="shared" si="6"/>
        <v>621.76362500000005</v>
      </c>
      <c r="T42" s="62" t="s">
        <v>29</v>
      </c>
      <c r="U42" s="63" t="s">
        <v>30</v>
      </c>
    </row>
    <row r="43" spans="1:21" ht="27.75" customHeight="1" x14ac:dyDescent="0.25">
      <c r="A43" s="59" t="s">
        <v>25</v>
      </c>
      <c r="B43" s="60">
        <v>44459</v>
      </c>
      <c r="C43" s="105">
        <v>45666</v>
      </c>
      <c r="D43" s="61" t="s">
        <v>104</v>
      </c>
      <c r="E43" s="61" t="s">
        <v>105</v>
      </c>
      <c r="F43" s="64" t="s">
        <v>28</v>
      </c>
      <c r="G43" s="49">
        <v>93.92732954545454</v>
      </c>
      <c r="H43" s="50">
        <v>46</v>
      </c>
      <c r="I43" s="50">
        <f t="shared" si="7"/>
        <v>4320.6571590909089</v>
      </c>
      <c r="J43" s="51"/>
      <c r="K43" s="52"/>
      <c r="L43" s="53">
        <f t="shared" si="0"/>
        <v>0</v>
      </c>
      <c r="M43" s="54">
        <f t="shared" si="1"/>
        <v>46</v>
      </c>
      <c r="N43" s="50">
        <f t="shared" si="2"/>
        <v>4320.6571590909089</v>
      </c>
      <c r="O43" s="55">
        <f t="shared" si="8"/>
        <v>93.92732954545454</v>
      </c>
      <c r="P43" s="56">
        <v>2</v>
      </c>
      <c r="Q43" s="50">
        <f t="shared" si="4"/>
        <v>187.85465909090908</v>
      </c>
      <c r="R43" s="50">
        <f t="shared" si="5"/>
        <v>44</v>
      </c>
      <c r="S43" s="50">
        <f t="shared" si="6"/>
        <v>4132.8024999999998</v>
      </c>
      <c r="T43" s="62" t="s">
        <v>29</v>
      </c>
      <c r="U43" s="63" t="s">
        <v>30</v>
      </c>
    </row>
    <row r="44" spans="1:21" ht="27.75" customHeight="1" thickBot="1" x14ac:dyDescent="0.3">
      <c r="A44" s="59" t="s">
        <v>25</v>
      </c>
      <c r="B44" s="60">
        <v>44459</v>
      </c>
      <c r="C44" s="104">
        <v>43155</v>
      </c>
      <c r="D44" s="61" t="s">
        <v>106</v>
      </c>
      <c r="E44" s="61" t="s">
        <v>107</v>
      </c>
      <c r="F44" s="64" t="s">
        <v>28</v>
      </c>
      <c r="G44" s="49">
        <v>68.372745298092283</v>
      </c>
      <c r="H44" s="50">
        <v>154</v>
      </c>
      <c r="I44" s="50">
        <f t="shared" si="7"/>
        <v>10529.402775906212</v>
      </c>
      <c r="J44" s="51"/>
      <c r="K44" s="52"/>
      <c r="L44" s="53">
        <f t="shared" si="0"/>
        <v>0</v>
      </c>
      <c r="M44" s="54">
        <f t="shared" si="1"/>
        <v>154</v>
      </c>
      <c r="N44" s="50">
        <f t="shared" si="2"/>
        <v>10529.402775906212</v>
      </c>
      <c r="O44" s="55">
        <f t="shared" si="8"/>
        <v>68.372745298092283</v>
      </c>
      <c r="P44" s="56">
        <v>10</v>
      </c>
      <c r="Q44" s="50">
        <f t="shared" si="4"/>
        <v>683.72745298092286</v>
      </c>
      <c r="R44" s="50">
        <f t="shared" si="5"/>
        <v>144</v>
      </c>
      <c r="S44" s="50">
        <f t="shared" si="6"/>
        <v>9845.6753229252881</v>
      </c>
      <c r="T44" s="62" t="s">
        <v>29</v>
      </c>
      <c r="U44" s="63" t="s">
        <v>30</v>
      </c>
    </row>
    <row r="45" spans="1:21" ht="27.75" customHeight="1" thickBot="1" x14ac:dyDescent="0.3">
      <c r="A45" s="59" t="s">
        <v>25</v>
      </c>
      <c r="B45" s="60">
        <v>44459</v>
      </c>
      <c r="C45" s="106">
        <v>44460</v>
      </c>
      <c r="D45" s="61" t="s">
        <v>108</v>
      </c>
      <c r="E45" s="61" t="s">
        <v>109</v>
      </c>
      <c r="F45" s="64" t="s">
        <v>28</v>
      </c>
      <c r="G45" s="49">
        <v>354</v>
      </c>
      <c r="H45" s="50">
        <v>47</v>
      </c>
      <c r="I45" s="50">
        <f t="shared" si="7"/>
        <v>16638</v>
      </c>
      <c r="J45" s="51"/>
      <c r="K45" s="52"/>
      <c r="L45" s="53">
        <f t="shared" si="0"/>
        <v>0</v>
      </c>
      <c r="M45" s="54">
        <f t="shared" si="1"/>
        <v>47</v>
      </c>
      <c r="N45" s="50">
        <f t="shared" si="2"/>
        <v>16638</v>
      </c>
      <c r="O45" s="55">
        <f t="shared" si="8"/>
        <v>354</v>
      </c>
      <c r="P45" s="56">
        <v>5</v>
      </c>
      <c r="Q45" s="50">
        <f t="shared" si="4"/>
        <v>1770</v>
      </c>
      <c r="R45" s="50">
        <f t="shared" si="5"/>
        <v>42</v>
      </c>
      <c r="S45" s="50">
        <f t="shared" si="6"/>
        <v>14868</v>
      </c>
      <c r="T45" s="62" t="s">
        <v>29</v>
      </c>
      <c r="U45" s="63" t="s">
        <v>30</v>
      </c>
    </row>
    <row r="46" spans="1:21" ht="27.75" customHeight="1" x14ac:dyDescent="0.25">
      <c r="A46" s="59" t="s">
        <v>25</v>
      </c>
      <c r="B46" s="60">
        <v>43519</v>
      </c>
      <c r="C46" s="105">
        <v>43156</v>
      </c>
      <c r="D46" s="61" t="s">
        <v>110</v>
      </c>
      <c r="E46" s="61" t="s">
        <v>111</v>
      </c>
      <c r="F46" s="64" t="s">
        <v>28</v>
      </c>
      <c r="G46" s="49">
        <v>0</v>
      </c>
      <c r="H46" s="50">
        <v>0</v>
      </c>
      <c r="I46" s="50">
        <f t="shared" si="7"/>
        <v>0</v>
      </c>
      <c r="J46" s="53"/>
      <c r="K46" s="65"/>
      <c r="L46" s="53">
        <f t="shared" si="0"/>
        <v>0</v>
      </c>
      <c r="M46" s="54">
        <f t="shared" si="1"/>
        <v>0</v>
      </c>
      <c r="N46" s="54">
        <f t="shared" si="2"/>
        <v>0</v>
      </c>
      <c r="O46" s="55">
        <f t="shared" si="8"/>
        <v>0</v>
      </c>
      <c r="P46" s="56"/>
      <c r="Q46" s="54">
        <f t="shared" si="4"/>
        <v>0</v>
      </c>
      <c r="R46" s="50">
        <f t="shared" si="5"/>
        <v>0</v>
      </c>
      <c r="S46" s="50">
        <f t="shared" si="6"/>
        <v>0</v>
      </c>
      <c r="T46" s="62" t="s">
        <v>29</v>
      </c>
      <c r="U46" s="63" t="s">
        <v>30</v>
      </c>
    </row>
    <row r="47" spans="1:21" ht="27.75" customHeight="1" x14ac:dyDescent="0.25">
      <c r="A47" s="59" t="s">
        <v>25</v>
      </c>
      <c r="B47" s="60">
        <v>44648</v>
      </c>
      <c r="C47" s="106">
        <v>43710</v>
      </c>
      <c r="D47" s="61" t="s">
        <v>112</v>
      </c>
      <c r="E47" s="64" t="s">
        <v>113</v>
      </c>
      <c r="F47" s="64" t="s">
        <v>28</v>
      </c>
      <c r="G47" s="49">
        <v>847.46</v>
      </c>
      <c r="H47" s="50">
        <v>0</v>
      </c>
      <c r="I47" s="50">
        <f t="shared" si="7"/>
        <v>0</v>
      </c>
      <c r="J47" s="53"/>
      <c r="K47" s="65"/>
      <c r="L47" s="53">
        <f t="shared" si="0"/>
        <v>0</v>
      </c>
      <c r="M47" s="54">
        <f t="shared" si="1"/>
        <v>0</v>
      </c>
      <c r="N47" s="54">
        <f t="shared" si="2"/>
        <v>0</v>
      </c>
      <c r="O47" s="55">
        <f t="shared" si="8"/>
        <v>847.46</v>
      </c>
      <c r="P47" s="56"/>
      <c r="Q47" s="54">
        <f t="shared" si="4"/>
        <v>0</v>
      </c>
      <c r="R47" s="50">
        <f t="shared" si="5"/>
        <v>0</v>
      </c>
      <c r="S47" s="50">
        <f t="shared" si="6"/>
        <v>0</v>
      </c>
      <c r="T47" s="62" t="s">
        <v>29</v>
      </c>
      <c r="U47" s="63" t="s">
        <v>30</v>
      </c>
    </row>
    <row r="48" spans="1:21" ht="27.75" customHeight="1" thickBot="1" x14ac:dyDescent="0.3">
      <c r="A48" s="59" t="s">
        <v>25</v>
      </c>
      <c r="B48" s="60">
        <v>43520</v>
      </c>
      <c r="C48" s="106">
        <v>43158</v>
      </c>
      <c r="D48" s="61" t="s">
        <v>114</v>
      </c>
      <c r="E48" s="61" t="s">
        <v>115</v>
      </c>
      <c r="F48" s="64" t="s">
        <v>28</v>
      </c>
      <c r="G48" s="49">
        <v>5</v>
      </c>
      <c r="H48" s="50">
        <v>0</v>
      </c>
      <c r="I48" s="50">
        <f t="shared" si="7"/>
        <v>0</v>
      </c>
      <c r="J48" s="53"/>
      <c r="K48" s="65"/>
      <c r="L48" s="53">
        <f t="shared" si="0"/>
        <v>0</v>
      </c>
      <c r="M48" s="54">
        <f t="shared" si="1"/>
        <v>0</v>
      </c>
      <c r="N48" s="54">
        <f t="shared" si="2"/>
        <v>0</v>
      </c>
      <c r="O48" s="55">
        <f t="shared" si="8"/>
        <v>5</v>
      </c>
      <c r="P48" s="56"/>
      <c r="Q48" s="54">
        <f t="shared" si="4"/>
        <v>0</v>
      </c>
      <c r="R48" s="50">
        <f t="shared" si="5"/>
        <v>0</v>
      </c>
      <c r="S48" s="50">
        <f t="shared" si="6"/>
        <v>0</v>
      </c>
      <c r="T48" s="62" t="s">
        <v>29</v>
      </c>
      <c r="U48" s="63" t="s">
        <v>30</v>
      </c>
    </row>
    <row r="49" spans="1:21" ht="27.75" customHeight="1" thickBot="1" x14ac:dyDescent="0.3">
      <c r="A49" s="59" t="s">
        <v>25</v>
      </c>
      <c r="B49" s="60">
        <v>43520</v>
      </c>
      <c r="C49" s="103">
        <v>45814</v>
      </c>
      <c r="D49" s="61" t="s">
        <v>116</v>
      </c>
      <c r="E49" s="79" t="s">
        <v>117</v>
      </c>
      <c r="F49" s="64" t="s">
        <v>28</v>
      </c>
      <c r="G49" s="49">
        <v>44.25</v>
      </c>
      <c r="H49" s="50">
        <v>28</v>
      </c>
      <c r="I49" s="50">
        <f t="shared" si="7"/>
        <v>1239</v>
      </c>
      <c r="J49" s="51"/>
      <c r="K49" s="52"/>
      <c r="L49" s="53">
        <f t="shared" si="0"/>
        <v>0</v>
      </c>
      <c r="M49" s="54">
        <f t="shared" si="1"/>
        <v>28</v>
      </c>
      <c r="N49" s="50">
        <f t="shared" si="2"/>
        <v>1239</v>
      </c>
      <c r="O49" s="55">
        <f t="shared" si="8"/>
        <v>44.25</v>
      </c>
      <c r="P49" s="56"/>
      <c r="Q49" s="50">
        <f t="shared" si="4"/>
        <v>0</v>
      </c>
      <c r="R49" s="50">
        <f t="shared" si="5"/>
        <v>28</v>
      </c>
      <c r="S49" s="50">
        <f t="shared" si="6"/>
        <v>1239</v>
      </c>
      <c r="T49" s="62" t="s">
        <v>29</v>
      </c>
      <c r="U49" s="63" t="s">
        <v>30</v>
      </c>
    </row>
    <row r="50" spans="1:21" ht="27.75" customHeight="1" thickBot="1" x14ac:dyDescent="0.3">
      <c r="A50" s="59" t="s">
        <v>25</v>
      </c>
      <c r="B50" s="60">
        <v>43521</v>
      </c>
      <c r="C50" s="103">
        <v>45814</v>
      </c>
      <c r="D50" s="61" t="s">
        <v>118</v>
      </c>
      <c r="E50" s="61" t="s">
        <v>119</v>
      </c>
      <c r="F50" s="64" t="s">
        <v>28</v>
      </c>
      <c r="G50" s="49">
        <v>16.52</v>
      </c>
      <c r="H50" s="50">
        <v>40</v>
      </c>
      <c r="I50" s="50">
        <f t="shared" si="7"/>
        <v>660.8</v>
      </c>
      <c r="J50" s="51"/>
      <c r="K50" s="52"/>
      <c r="L50" s="53">
        <f t="shared" si="0"/>
        <v>0</v>
      </c>
      <c r="M50" s="54">
        <f t="shared" si="1"/>
        <v>40</v>
      </c>
      <c r="N50" s="50">
        <f t="shared" si="2"/>
        <v>660.8</v>
      </c>
      <c r="O50" s="55">
        <f t="shared" si="8"/>
        <v>16.52</v>
      </c>
      <c r="P50" s="56">
        <v>4</v>
      </c>
      <c r="Q50" s="50">
        <f t="shared" si="4"/>
        <v>66.08</v>
      </c>
      <c r="R50" s="50">
        <f t="shared" si="5"/>
        <v>36</v>
      </c>
      <c r="S50" s="50">
        <f t="shared" si="6"/>
        <v>594.72</v>
      </c>
      <c r="T50" s="62" t="s">
        <v>29</v>
      </c>
      <c r="U50" s="63" t="s">
        <v>30</v>
      </c>
    </row>
    <row r="51" spans="1:21" ht="27.75" customHeight="1" thickBot="1" x14ac:dyDescent="0.3">
      <c r="A51" s="59" t="s">
        <v>25</v>
      </c>
      <c r="B51" s="60">
        <v>43710</v>
      </c>
      <c r="C51" s="103">
        <v>45814</v>
      </c>
      <c r="D51" s="61" t="s">
        <v>120</v>
      </c>
      <c r="E51" s="61" t="s">
        <v>121</v>
      </c>
      <c r="F51" s="64" t="s">
        <v>28</v>
      </c>
      <c r="G51" s="49">
        <v>37.889795918367348</v>
      </c>
      <c r="H51" s="50">
        <v>11</v>
      </c>
      <c r="I51" s="50">
        <f t="shared" si="7"/>
        <v>416.78775510204082</v>
      </c>
      <c r="J51" s="51"/>
      <c r="K51" s="52"/>
      <c r="L51" s="53">
        <f t="shared" si="0"/>
        <v>0</v>
      </c>
      <c r="M51" s="54">
        <f t="shared" si="1"/>
        <v>11</v>
      </c>
      <c r="N51" s="50">
        <f t="shared" si="2"/>
        <v>416.78775510204082</v>
      </c>
      <c r="O51" s="55">
        <f t="shared" si="8"/>
        <v>37.889795918367348</v>
      </c>
      <c r="P51" s="56"/>
      <c r="Q51" s="50">
        <f t="shared" si="4"/>
        <v>0</v>
      </c>
      <c r="R51" s="50">
        <f t="shared" si="5"/>
        <v>11</v>
      </c>
      <c r="S51" s="50">
        <f t="shared" si="6"/>
        <v>416.78775510204082</v>
      </c>
      <c r="T51" s="62" t="s">
        <v>29</v>
      </c>
      <c r="U51" s="63" t="s">
        <v>30</v>
      </c>
    </row>
    <row r="52" spans="1:21" ht="27.75" customHeight="1" thickBot="1" x14ac:dyDescent="0.3">
      <c r="A52" s="59" t="s">
        <v>25</v>
      </c>
      <c r="B52" s="60">
        <v>43523</v>
      </c>
      <c r="C52" s="103">
        <v>45814</v>
      </c>
      <c r="D52" s="61" t="s">
        <v>122</v>
      </c>
      <c r="E52" s="61" t="s">
        <v>123</v>
      </c>
      <c r="F52" s="64" t="s">
        <v>28</v>
      </c>
      <c r="G52" s="49">
        <v>49.09795626053085</v>
      </c>
      <c r="H52" s="50">
        <v>55</v>
      </c>
      <c r="I52" s="50">
        <f t="shared" si="7"/>
        <v>2700.3875943291969</v>
      </c>
      <c r="J52" s="51"/>
      <c r="K52" s="52"/>
      <c r="L52" s="53">
        <f t="shared" si="0"/>
        <v>0</v>
      </c>
      <c r="M52" s="54">
        <f t="shared" si="1"/>
        <v>55</v>
      </c>
      <c r="N52" s="50">
        <f t="shared" si="2"/>
        <v>2700.3875943291969</v>
      </c>
      <c r="O52" s="55">
        <f t="shared" si="8"/>
        <v>49.09795626053085</v>
      </c>
      <c r="P52" s="56">
        <v>5</v>
      </c>
      <c r="Q52" s="50">
        <f t="shared" si="4"/>
        <v>245.48978130265425</v>
      </c>
      <c r="R52" s="50">
        <f t="shared" si="5"/>
        <v>50</v>
      </c>
      <c r="S52" s="50">
        <f t="shared" si="6"/>
        <v>2454.8978130265423</v>
      </c>
      <c r="T52" s="62" t="s">
        <v>29</v>
      </c>
      <c r="U52" s="63" t="s">
        <v>30</v>
      </c>
    </row>
    <row r="53" spans="1:21" ht="27.75" customHeight="1" thickBot="1" x14ac:dyDescent="0.3">
      <c r="A53" s="59" t="s">
        <v>25</v>
      </c>
      <c r="B53" s="60">
        <v>44459</v>
      </c>
      <c r="C53" s="103">
        <v>45814</v>
      </c>
      <c r="D53" s="61" t="s">
        <v>124</v>
      </c>
      <c r="E53" s="61" t="s">
        <v>125</v>
      </c>
      <c r="F53" s="64" t="s">
        <v>28</v>
      </c>
      <c r="G53" s="49">
        <v>77.320991735537191</v>
      </c>
      <c r="H53" s="50">
        <v>30</v>
      </c>
      <c r="I53" s="50">
        <f t="shared" si="7"/>
        <v>2319.6297520661155</v>
      </c>
      <c r="J53" s="51"/>
      <c r="K53" s="52"/>
      <c r="L53" s="53">
        <f t="shared" si="0"/>
        <v>0</v>
      </c>
      <c r="M53" s="54">
        <f t="shared" si="1"/>
        <v>30</v>
      </c>
      <c r="N53" s="50">
        <f t="shared" si="2"/>
        <v>2319.6297520661155</v>
      </c>
      <c r="O53" s="55">
        <f t="shared" si="8"/>
        <v>77.320991735537191</v>
      </c>
      <c r="P53" s="56">
        <v>3</v>
      </c>
      <c r="Q53" s="50">
        <f t="shared" si="4"/>
        <v>231.96297520661159</v>
      </c>
      <c r="R53" s="50">
        <f t="shared" si="5"/>
        <v>27</v>
      </c>
      <c r="S53" s="50">
        <f t="shared" si="6"/>
        <v>2087.6667768595044</v>
      </c>
      <c r="T53" s="62" t="s">
        <v>29</v>
      </c>
      <c r="U53" s="63" t="s">
        <v>30</v>
      </c>
    </row>
    <row r="54" spans="1:21" ht="27.75" customHeight="1" thickBot="1" x14ac:dyDescent="0.3">
      <c r="A54" s="59" t="s">
        <v>25</v>
      </c>
      <c r="B54" s="60">
        <v>45267</v>
      </c>
      <c r="C54" s="103">
        <v>45814</v>
      </c>
      <c r="D54" s="61" t="s">
        <v>126</v>
      </c>
      <c r="E54" s="61" t="s">
        <v>127</v>
      </c>
      <c r="F54" s="80" t="s">
        <v>28</v>
      </c>
      <c r="G54" s="49">
        <v>85.200613432046552</v>
      </c>
      <c r="H54" s="50">
        <v>52</v>
      </c>
      <c r="I54" s="50">
        <f t="shared" si="7"/>
        <v>4430.4318984664205</v>
      </c>
      <c r="J54" s="51"/>
      <c r="K54" s="52"/>
      <c r="L54" s="53">
        <f t="shared" si="0"/>
        <v>0</v>
      </c>
      <c r="M54" s="54">
        <f t="shared" si="1"/>
        <v>52</v>
      </c>
      <c r="N54" s="50">
        <f t="shared" si="2"/>
        <v>4430.4318984664205</v>
      </c>
      <c r="O54" s="55">
        <f t="shared" si="8"/>
        <v>85.200613432046552</v>
      </c>
      <c r="P54" s="56"/>
      <c r="Q54" s="50">
        <f t="shared" si="4"/>
        <v>0</v>
      </c>
      <c r="R54" s="50">
        <f t="shared" si="5"/>
        <v>52</v>
      </c>
      <c r="S54" s="50">
        <f t="shared" si="6"/>
        <v>4430.4318984664205</v>
      </c>
      <c r="T54" s="62" t="s">
        <v>29</v>
      </c>
      <c r="U54" s="63" t="s">
        <v>30</v>
      </c>
    </row>
    <row r="55" spans="1:21" ht="27.75" customHeight="1" thickBot="1" x14ac:dyDescent="0.3">
      <c r="A55" s="59" t="s">
        <v>25</v>
      </c>
      <c r="B55" s="60">
        <v>44459</v>
      </c>
      <c r="C55" s="103">
        <v>45814</v>
      </c>
      <c r="D55" s="61" t="s">
        <v>128</v>
      </c>
      <c r="E55" s="61" t="s">
        <v>129</v>
      </c>
      <c r="F55" s="80" t="s">
        <v>28</v>
      </c>
      <c r="G55" s="49">
        <v>133.02821188176762</v>
      </c>
      <c r="H55" s="50">
        <v>40</v>
      </c>
      <c r="I55" s="50">
        <f t="shared" si="7"/>
        <v>5321.1284752707052</v>
      </c>
      <c r="J55" s="51"/>
      <c r="K55" s="52"/>
      <c r="L55" s="53">
        <f t="shared" si="0"/>
        <v>0</v>
      </c>
      <c r="M55" s="54">
        <f t="shared" si="1"/>
        <v>40</v>
      </c>
      <c r="N55" s="50">
        <f t="shared" si="2"/>
        <v>5321.1284752707052</v>
      </c>
      <c r="O55" s="55">
        <f t="shared" si="8"/>
        <v>133.02821188176762</v>
      </c>
      <c r="P55" s="56">
        <v>7</v>
      </c>
      <c r="Q55" s="50">
        <f t="shared" si="4"/>
        <v>931.19748317237327</v>
      </c>
      <c r="R55" s="50">
        <f t="shared" si="5"/>
        <v>33</v>
      </c>
      <c r="S55" s="50">
        <f t="shared" si="6"/>
        <v>4389.9309920983314</v>
      </c>
      <c r="T55" s="62" t="s">
        <v>29</v>
      </c>
      <c r="U55" s="63" t="s">
        <v>30</v>
      </c>
    </row>
    <row r="56" spans="1:21" ht="27.75" customHeight="1" thickBot="1" x14ac:dyDescent="0.3">
      <c r="A56" s="59" t="s">
        <v>25</v>
      </c>
      <c r="B56" s="60">
        <v>44459</v>
      </c>
      <c r="C56" s="107">
        <v>45666</v>
      </c>
      <c r="D56" s="61" t="s">
        <v>130</v>
      </c>
      <c r="E56" s="61" t="s">
        <v>131</v>
      </c>
      <c r="F56" s="80" t="s">
        <v>28</v>
      </c>
      <c r="G56" s="49">
        <v>67.279082389356219</v>
      </c>
      <c r="H56" s="50">
        <v>447</v>
      </c>
      <c r="I56" s="50">
        <f t="shared" si="7"/>
        <v>30073.74982804223</v>
      </c>
      <c r="J56" s="51"/>
      <c r="K56" s="52"/>
      <c r="L56" s="53">
        <f t="shared" si="0"/>
        <v>0</v>
      </c>
      <c r="M56" s="54">
        <f t="shared" si="1"/>
        <v>447</v>
      </c>
      <c r="N56" s="50">
        <f t="shared" si="2"/>
        <v>30073.74982804223</v>
      </c>
      <c r="O56" s="55">
        <f t="shared" si="8"/>
        <v>67.279082389356219</v>
      </c>
      <c r="P56" s="56">
        <v>15</v>
      </c>
      <c r="Q56" s="50">
        <f t="shared" si="4"/>
        <v>1009.1862358403433</v>
      </c>
      <c r="R56" s="50">
        <f t="shared" si="5"/>
        <v>432</v>
      </c>
      <c r="S56" s="50">
        <f t="shared" si="6"/>
        <v>29064.563592201888</v>
      </c>
      <c r="T56" s="62" t="s">
        <v>29</v>
      </c>
      <c r="U56" s="63" t="s">
        <v>30</v>
      </c>
    </row>
    <row r="57" spans="1:21" ht="27.75" customHeight="1" thickBot="1" x14ac:dyDescent="0.3">
      <c r="A57" s="59" t="s">
        <v>25</v>
      </c>
      <c r="B57" s="60">
        <v>44459</v>
      </c>
      <c r="C57" s="105">
        <v>43159</v>
      </c>
      <c r="D57" s="61" t="s">
        <v>132</v>
      </c>
      <c r="E57" s="61" t="s">
        <v>133</v>
      </c>
      <c r="F57" s="64" t="s">
        <v>28</v>
      </c>
      <c r="G57" s="49">
        <v>62.402384326092289</v>
      </c>
      <c r="H57" s="50">
        <v>438</v>
      </c>
      <c r="I57" s="50">
        <f t="shared" si="7"/>
        <v>27332.244334828421</v>
      </c>
      <c r="J57" s="51"/>
      <c r="K57" s="52"/>
      <c r="L57" s="53">
        <f t="shared" si="0"/>
        <v>0</v>
      </c>
      <c r="M57" s="54">
        <f t="shared" si="1"/>
        <v>438</v>
      </c>
      <c r="N57" s="50">
        <f t="shared" si="2"/>
        <v>27332.244334828421</v>
      </c>
      <c r="O57" s="55">
        <f t="shared" si="8"/>
        <v>62.402384326092289</v>
      </c>
      <c r="P57" s="56">
        <v>10</v>
      </c>
      <c r="Q57" s="50">
        <f t="shared" si="4"/>
        <v>624.02384326092283</v>
      </c>
      <c r="R57" s="50">
        <f t="shared" si="5"/>
        <v>428</v>
      </c>
      <c r="S57" s="50">
        <f t="shared" si="6"/>
        <v>26708.220491567499</v>
      </c>
      <c r="T57" s="62" t="s">
        <v>29</v>
      </c>
      <c r="U57" s="63" t="s">
        <v>30</v>
      </c>
    </row>
    <row r="58" spans="1:21" ht="27.75" customHeight="1" x14ac:dyDescent="0.25">
      <c r="A58" s="59" t="s">
        <v>25</v>
      </c>
      <c r="B58" s="60">
        <v>44456</v>
      </c>
      <c r="C58" s="105">
        <v>45751</v>
      </c>
      <c r="D58" s="61" t="s">
        <v>134</v>
      </c>
      <c r="E58" s="64" t="s">
        <v>135</v>
      </c>
      <c r="F58" s="64" t="s">
        <v>136</v>
      </c>
      <c r="G58" s="49">
        <v>143.53967950251135</v>
      </c>
      <c r="H58" s="50">
        <v>128</v>
      </c>
      <c r="I58" s="50">
        <f t="shared" si="7"/>
        <v>18373.078976321453</v>
      </c>
      <c r="J58" s="51"/>
      <c r="K58" s="52"/>
      <c r="L58" s="53">
        <f t="shared" si="0"/>
        <v>0</v>
      </c>
      <c r="M58" s="54">
        <f t="shared" si="1"/>
        <v>128</v>
      </c>
      <c r="N58" s="50">
        <f t="shared" si="2"/>
        <v>18373.078976321453</v>
      </c>
      <c r="O58" s="55">
        <f t="shared" si="8"/>
        <v>143.53967950251135</v>
      </c>
      <c r="P58" s="56">
        <v>23</v>
      </c>
      <c r="Q58" s="50">
        <f t="shared" si="4"/>
        <v>3301.4126285577609</v>
      </c>
      <c r="R58" s="50">
        <f t="shared" si="5"/>
        <v>105</v>
      </c>
      <c r="S58" s="50">
        <f t="shared" si="6"/>
        <v>15071.666347763692</v>
      </c>
      <c r="T58" s="62" t="s">
        <v>38</v>
      </c>
      <c r="U58" s="63" t="s">
        <v>39</v>
      </c>
    </row>
    <row r="59" spans="1:21" ht="27.75" customHeight="1" thickBot="1" x14ac:dyDescent="0.3">
      <c r="A59" s="59" t="s">
        <v>25</v>
      </c>
      <c r="B59" s="60">
        <v>43813</v>
      </c>
      <c r="C59" s="108">
        <v>44648</v>
      </c>
      <c r="D59" s="61" t="s">
        <v>137</v>
      </c>
      <c r="E59" s="61" t="s">
        <v>138</v>
      </c>
      <c r="F59" s="64" t="s">
        <v>28</v>
      </c>
      <c r="G59" s="49">
        <v>0</v>
      </c>
      <c r="H59" s="50">
        <v>0</v>
      </c>
      <c r="I59" s="50">
        <f t="shared" si="7"/>
        <v>0</v>
      </c>
      <c r="J59" s="51"/>
      <c r="K59" s="52"/>
      <c r="L59" s="53">
        <f t="shared" si="0"/>
        <v>0</v>
      </c>
      <c r="M59" s="54">
        <f t="shared" si="1"/>
        <v>0</v>
      </c>
      <c r="N59" s="50">
        <f t="shared" si="2"/>
        <v>0</v>
      </c>
      <c r="O59" s="55">
        <f t="shared" si="8"/>
        <v>0</v>
      </c>
      <c r="P59" s="56"/>
      <c r="Q59" s="50">
        <f t="shared" si="4"/>
        <v>0</v>
      </c>
      <c r="R59" s="50">
        <f t="shared" si="5"/>
        <v>0</v>
      </c>
      <c r="S59" s="50">
        <f t="shared" si="6"/>
        <v>0</v>
      </c>
      <c r="T59" s="62" t="s">
        <v>29</v>
      </c>
      <c r="U59" s="63" t="s">
        <v>30</v>
      </c>
    </row>
    <row r="60" spans="1:21" ht="27.75" customHeight="1" thickBot="1" x14ac:dyDescent="0.3">
      <c r="A60" s="59" t="s">
        <v>25</v>
      </c>
      <c r="B60" s="60">
        <v>44459</v>
      </c>
      <c r="C60" s="103">
        <v>45814</v>
      </c>
      <c r="D60" s="61" t="s">
        <v>139</v>
      </c>
      <c r="E60" s="61" t="s">
        <v>140</v>
      </c>
      <c r="F60" s="64" t="s">
        <v>28</v>
      </c>
      <c r="G60" s="49">
        <v>21.18094285714286</v>
      </c>
      <c r="H60" s="50">
        <v>27</v>
      </c>
      <c r="I60" s="50">
        <f t="shared" si="7"/>
        <v>571.88545714285726</v>
      </c>
      <c r="J60" s="51"/>
      <c r="K60" s="52"/>
      <c r="L60" s="53">
        <f t="shared" si="0"/>
        <v>0</v>
      </c>
      <c r="M60" s="54">
        <f t="shared" si="1"/>
        <v>27</v>
      </c>
      <c r="N60" s="50">
        <f t="shared" si="2"/>
        <v>571.88545714285726</v>
      </c>
      <c r="O60" s="55">
        <f t="shared" si="8"/>
        <v>21.180942857142863</v>
      </c>
      <c r="P60" s="56">
        <v>3</v>
      </c>
      <c r="Q60" s="50">
        <f t="shared" si="4"/>
        <v>63.542828571428586</v>
      </c>
      <c r="R60" s="50">
        <f t="shared" si="5"/>
        <v>24</v>
      </c>
      <c r="S60" s="50">
        <f t="shared" si="6"/>
        <v>508.34262857142869</v>
      </c>
      <c r="T60" s="62" t="s">
        <v>29</v>
      </c>
      <c r="U60" s="63" t="s">
        <v>30</v>
      </c>
    </row>
    <row r="61" spans="1:21" ht="27.75" customHeight="1" thickBot="1" x14ac:dyDescent="0.3">
      <c r="A61" s="59" t="s">
        <v>25</v>
      </c>
      <c r="B61" s="60">
        <v>43736</v>
      </c>
      <c r="C61" s="103">
        <v>45814</v>
      </c>
      <c r="D61" s="61" t="s">
        <v>141</v>
      </c>
      <c r="E61" s="61" t="s">
        <v>142</v>
      </c>
      <c r="F61" s="64" t="s">
        <v>28</v>
      </c>
      <c r="G61" s="49">
        <v>24.29778846153846</v>
      </c>
      <c r="H61" s="50">
        <v>105</v>
      </c>
      <c r="I61" s="50">
        <f t="shared" si="7"/>
        <v>2551.2677884615382</v>
      </c>
      <c r="J61" s="51"/>
      <c r="K61" s="52"/>
      <c r="L61" s="53">
        <f t="shared" si="0"/>
        <v>0</v>
      </c>
      <c r="M61" s="54">
        <f t="shared" si="1"/>
        <v>105</v>
      </c>
      <c r="N61" s="50">
        <f t="shared" si="2"/>
        <v>2551.2677884615382</v>
      </c>
      <c r="O61" s="55">
        <f t="shared" si="8"/>
        <v>24.29778846153846</v>
      </c>
      <c r="P61" s="56">
        <v>18</v>
      </c>
      <c r="Q61" s="50">
        <f t="shared" si="4"/>
        <v>437.36019230769227</v>
      </c>
      <c r="R61" s="50">
        <f t="shared" si="5"/>
        <v>87</v>
      </c>
      <c r="S61" s="50">
        <f t="shared" si="6"/>
        <v>2113.907596153846</v>
      </c>
      <c r="T61" s="62" t="s">
        <v>29</v>
      </c>
      <c r="U61" s="63" t="s">
        <v>30</v>
      </c>
    </row>
    <row r="62" spans="1:21" ht="27.75" customHeight="1" x14ac:dyDescent="0.25">
      <c r="A62" s="59" t="s">
        <v>25</v>
      </c>
      <c r="B62" s="60">
        <v>45608</v>
      </c>
      <c r="C62" s="106">
        <v>45716</v>
      </c>
      <c r="D62" s="61"/>
      <c r="E62" s="61" t="s">
        <v>143</v>
      </c>
      <c r="F62" s="64" t="s">
        <v>57</v>
      </c>
      <c r="G62" s="49">
        <v>42.264484629294756</v>
      </c>
      <c r="H62" s="50">
        <v>809</v>
      </c>
      <c r="I62" s="50">
        <f t="shared" si="7"/>
        <v>34191.968065099456</v>
      </c>
      <c r="J62" s="51"/>
      <c r="K62" s="52"/>
      <c r="L62" s="53">
        <f t="shared" si="0"/>
        <v>0</v>
      </c>
      <c r="M62" s="54">
        <f t="shared" si="1"/>
        <v>809</v>
      </c>
      <c r="N62" s="50">
        <f t="shared" si="2"/>
        <v>34191.968065099456</v>
      </c>
      <c r="O62" s="55">
        <f t="shared" si="8"/>
        <v>42.264484629294756</v>
      </c>
      <c r="P62" s="56">
        <v>39</v>
      </c>
      <c r="Q62" s="50">
        <f t="shared" si="4"/>
        <v>1648.3149005424955</v>
      </c>
      <c r="R62" s="50">
        <f t="shared" si="5"/>
        <v>770</v>
      </c>
      <c r="S62" s="50">
        <f t="shared" si="6"/>
        <v>32543.653164556963</v>
      </c>
      <c r="T62" s="62" t="s">
        <v>62</v>
      </c>
      <c r="U62" s="63" t="s">
        <v>63</v>
      </c>
    </row>
    <row r="63" spans="1:21" ht="27.75" customHeight="1" thickBot="1" x14ac:dyDescent="0.3">
      <c r="A63" s="59" t="s">
        <v>25</v>
      </c>
      <c r="B63" s="60">
        <v>45608</v>
      </c>
      <c r="C63" s="106">
        <v>44648</v>
      </c>
      <c r="D63" s="61"/>
      <c r="E63" s="61" t="s">
        <v>144</v>
      </c>
      <c r="F63" s="64" t="s">
        <v>57</v>
      </c>
      <c r="G63" s="49">
        <v>45.452654424040063</v>
      </c>
      <c r="H63" s="50">
        <v>628</v>
      </c>
      <c r="I63" s="50">
        <f t="shared" si="7"/>
        <v>28544.266978297161</v>
      </c>
      <c r="J63" s="51"/>
      <c r="K63" s="52"/>
      <c r="L63" s="53">
        <f t="shared" si="0"/>
        <v>0</v>
      </c>
      <c r="M63" s="54">
        <f t="shared" si="1"/>
        <v>628</v>
      </c>
      <c r="N63" s="50">
        <f t="shared" si="2"/>
        <v>28544.266978297161</v>
      </c>
      <c r="O63" s="55">
        <f t="shared" si="8"/>
        <v>45.452654424040063</v>
      </c>
      <c r="P63" s="56"/>
      <c r="Q63" s="50">
        <f t="shared" si="4"/>
        <v>0</v>
      </c>
      <c r="R63" s="50">
        <f t="shared" si="5"/>
        <v>628</v>
      </c>
      <c r="S63" s="50">
        <f t="shared" si="6"/>
        <v>28544.266978297161</v>
      </c>
      <c r="T63" s="62" t="s">
        <v>62</v>
      </c>
      <c r="U63" s="63" t="s">
        <v>63</v>
      </c>
    </row>
    <row r="64" spans="1:21" ht="27.75" customHeight="1" x14ac:dyDescent="0.25">
      <c r="A64" s="77" t="s">
        <v>25</v>
      </c>
      <c r="B64" s="60">
        <v>44456</v>
      </c>
      <c r="C64" s="105">
        <v>45751</v>
      </c>
      <c r="D64" s="61" t="s">
        <v>145</v>
      </c>
      <c r="E64" s="61" t="s">
        <v>146</v>
      </c>
      <c r="F64" s="64" t="s">
        <v>28</v>
      </c>
      <c r="G64" s="49">
        <v>1185.4411764705885</v>
      </c>
      <c r="H64" s="50">
        <v>6</v>
      </c>
      <c r="I64" s="50">
        <f t="shared" si="7"/>
        <v>7112.6470588235316</v>
      </c>
      <c r="J64" s="51"/>
      <c r="K64" s="52"/>
      <c r="L64" s="53">
        <f t="shared" si="0"/>
        <v>0</v>
      </c>
      <c r="M64" s="54">
        <f t="shared" si="1"/>
        <v>6</v>
      </c>
      <c r="N64" s="50">
        <f t="shared" si="2"/>
        <v>7112.6470588235316</v>
      </c>
      <c r="O64" s="55">
        <f t="shared" si="8"/>
        <v>1185.4411764705885</v>
      </c>
      <c r="P64" s="56">
        <v>1</v>
      </c>
      <c r="Q64" s="50">
        <f t="shared" si="4"/>
        <v>1185.4411764705885</v>
      </c>
      <c r="R64" s="50">
        <f t="shared" si="5"/>
        <v>5</v>
      </c>
      <c r="S64" s="50">
        <f t="shared" si="6"/>
        <v>5927.2058823529424</v>
      </c>
      <c r="T64" s="62" t="s">
        <v>38</v>
      </c>
      <c r="U64" s="63" t="s">
        <v>39</v>
      </c>
    </row>
    <row r="65" spans="1:21" ht="27.75" customHeight="1" thickBot="1" x14ac:dyDescent="0.3">
      <c r="A65" s="59" t="s">
        <v>25</v>
      </c>
      <c r="B65" s="78">
        <v>44648</v>
      </c>
      <c r="C65" s="109">
        <v>45666</v>
      </c>
      <c r="D65" s="79" t="s">
        <v>147</v>
      </c>
      <c r="E65" s="79" t="s">
        <v>148</v>
      </c>
      <c r="F65" s="80" t="s">
        <v>28</v>
      </c>
      <c r="G65" s="49">
        <v>1367.3255000000001</v>
      </c>
      <c r="H65" s="50">
        <v>10</v>
      </c>
      <c r="I65" s="50">
        <f t="shared" si="7"/>
        <v>13673.255000000001</v>
      </c>
      <c r="J65" s="51"/>
      <c r="K65" s="52"/>
      <c r="L65" s="53">
        <f t="shared" si="0"/>
        <v>0</v>
      </c>
      <c r="M65" s="54">
        <f t="shared" si="1"/>
        <v>10</v>
      </c>
      <c r="N65" s="50">
        <f t="shared" si="2"/>
        <v>13673.255000000001</v>
      </c>
      <c r="O65" s="55">
        <f t="shared" si="8"/>
        <v>1367.3255000000001</v>
      </c>
      <c r="P65" s="56"/>
      <c r="Q65" s="50">
        <f t="shared" si="4"/>
        <v>0</v>
      </c>
      <c r="R65" s="50">
        <f t="shared" si="5"/>
        <v>10</v>
      </c>
      <c r="S65" s="50">
        <f t="shared" si="6"/>
        <v>13673.255000000001</v>
      </c>
      <c r="T65" s="62" t="s">
        <v>62</v>
      </c>
      <c r="U65" s="63" t="s">
        <v>63</v>
      </c>
    </row>
    <row r="66" spans="1:21" ht="27.75" customHeight="1" thickBot="1" x14ac:dyDescent="0.3">
      <c r="A66" s="59" t="s">
        <v>25</v>
      </c>
      <c r="B66" s="60">
        <v>44459</v>
      </c>
      <c r="C66" s="103">
        <v>45814</v>
      </c>
      <c r="D66" s="61" t="s">
        <v>149</v>
      </c>
      <c r="E66" s="61" t="s">
        <v>150</v>
      </c>
      <c r="F66" s="64" t="s">
        <v>28</v>
      </c>
      <c r="G66" s="49">
        <v>101.20788571428569</v>
      </c>
      <c r="H66" s="50">
        <v>11</v>
      </c>
      <c r="I66" s="50">
        <f t="shared" si="7"/>
        <v>1113.2867428571426</v>
      </c>
      <c r="J66" s="51"/>
      <c r="K66" s="52"/>
      <c r="L66" s="53">
        <f t="shared" si="0"/>
        <v>0</v>
      </c>
      <c r="M66" s="54">
        <f t="shared" si="1"/>
        <v>11</v>
      </c>
      <c r="N66" s="50">
        <f t="shared" si="2"/>
        <v>1113.2867428571426</v>
      </c>
      <c r="O66" s="55">
        <f t="shared" si="8"/>
        <v>101.20788571428569</v>
      </c>
      <c r="P66" s="56">
        <v>4</v>
      </c>
      <c r="Q66" s="50">
        <f t="shared" si="4"/>
        <v>404.83154285714278</v>
      </c>
      <c r="R66" s="50">
        <f t="shared" si="5"/>
        <v>7</v>
      </c>
      <c r="S66" s="50">
        <f t="shared" si="6"/>
        <v>708.45519999999988</v>
      </c>
      <c r="T66" s="62" t="s">
        <v>29</v>
      </c>
      <c r="U66" s="63" t="s">
        <v>30</v>
      </c>
    </row>
    <row r="67" spans="1:21" ht="27.75" customHeight="1" thickBot="1" x14ac:dyDescent="0.3">
      <c r="A67" s="77" t="s">
        <v>25</v>
      </c>
      <c r="B67" s="60">
        <v>44648</v>
      </c>
      <c r="C67" s="103">
        <v>45751</v>
      </c>
      <c r="D67" s="61" t="s">
        <v>151</v>
      </c>
      <c r="E67" s="61" t="s">
        <v>152</v>
      </c>
      <c r="F67" s="64" t="s">
        <v>28</v>
      </c>
      <c r="G67" s="49">
        <v>785.6177854671281</v>
      </c>
      <c r="H67" s="50">
        <v>16</v>
      </c>
      <c r="I67" s="50">
        <f t="shared" si="7"/>
        <v>12569.88456747405</v>
      </c>
      <c r="J67" s="51"/>
      <c r="K67" s="52"/>
      <c r="L67" s="53">
        <f t="shared" si="0"/>
        <v>0</v>
      </c>
      <c r="M67" s="54">
        <f t="shared" si="1"/>
        <v>16</v>
      </c>
      <c r="N67" s="50">
        <f t="shared" si="2"/>
        <v>12569.88456747405</v>
      </c>
      <c r="O67" s="55">
        <f t="shared" si="8"/>
        <v>785.6177854671281</v>
      </c>
      <c r="P67" s="56"/>
      <c r="Q67" s="50">
        <f t="shared" si="4"/>
        <v>0</v>
      </c>
      <c r="R67" s="50">
        <f t="shared" si="5"/>
        <v>16</v>
      </c>
      <c r="S67" s="50">
        <f t="shared" si="6"/>
        <v>12569.88456747405</v>
      </c>
      <c r="T67" s="62" t="s">
        <v>38</v>
      </c>
      <c r="U67" s="63" t="s">
        <v>39</v>
      </c>
    </row>
    <row r="68" spans="1:21" ht="27.75" customHeight="1" x14ac:dyDescent="0.25">
      <c r="A68" s="59" t="s">
        <v>25</v>
      </c>
      <c r="B68" s="78">
        <v>44648</v>
      </c>
      <c r="C68" s="106">
        <v>43126</v>
      </c>
      <c r="D68" s="79" t="s">
        <v>153</v>
      </c>
      <c r="E68" s="79" t="s">
        <v>154</v>
      </c>
      <c r="F68" s="80" t="s">
        <v>28</v>
      </c>
      <c r="G68" s="49">
        <v>1500</v>
      </c>
      <c r="H68" s="50">
        <v>11</v>
      </c>
      <c r="I68" s="50">
        <f t="shared" si="7"/>
        <v>16500</v>
      </c>
      <c r="J68" s="51"/>
      <c r="K68" s="52"/>
      <c r="L68" s="53">
        <f t="shared" si="0"/>
        <v>0</v>
      </c>
      <c r="M68" s="54">
        <f t="shared" si="1"/>
        <v>11</v>
      </c>
      <c r="N68" s="50">
        <f t="shared" si="2"/>
        <v>16500</v>
      </c>
      <c r="O68" s="55">
        <f t="shared" si="8"/>
        <v>1500</v>
      </c>
      <c r="P68" s="56"/>
      <c r="Q68" s="50">
        <f t="shared" si="4"/>
        <v>0</v>
      </c>
      <c r="R68" s="50">
        <f t="shared" si="5"/>
        <v>11</v>
      </c>
      <c r="S68" s="50">
        <f t="shared" si="6"/>
        <v>16500</v>
      </c>
      <c r="T68" s="62" t="s">
        <v>69</v>
      </c>
      <c r="U68" s="63" t="s">
        <v>70</v>
      </c>
    </row>
    <row r="69" spans="1:21" ht="27.75" customHeight="1" x14ac:dyDescent="0.25">
      <c r="A69" s="59" t="s">
        <v>25</v>
      </c>
      <c r="B69" s="60">
        <v>44987</v>
      </c>
      <c r="C69" s="106">
        <v>45702</v>
      </c>
      <c r="D69" s="61" t="s">
        <v>155</v>
      </c>
      <c r="E69" s="61" t="s">
        <v>156</v>
      </c>
      <c r="F69" s="64" t="s">
        <v>28</v>
      </c>
      <c r="G69" s="49">
        <v>1528.0749999999998</v>
      </c>
      <c r="H69" s="50">
        <v>4</v>
      </c>
      <c r="I69" s="50">
        <f t="shared" si="7"/>
        <v>6112.2999999999993</v>
      </c>
      <c r="J69" s="51"/>
      <c r="K69" s="52"/>
      <c r="L69" s="53">
        <f t="shared" si="0"/>
        <v>0</v>
      </c>
      <c r="M69" s="54">
        <f t="shared" si="1"/>
        <v>4</v>
      </c>
      <c r="N69" s="50">
        <f t="shared" si="2"/>
        <v>6112.2999999999993</v>
      </c>
      <c r="O69" s="55">
        <f t="shared" si="8"/>
        <v>1528.0749999999998</v>
      </c>
      <c r="P69" s="56"/>
      <c r="Q69" s="50">
        <f t="shared" si="4"/>
        <v>0</v>
      </c>
      <c r="R69" s="50">
        <f t="shared" si="5"/>
        <v>4</v>
      </c>
      <c r="S69" s="50">
        <f t="shared" si="6"/>
        <v>6112.2999999999993</v>
      </c>
      <c r="T69" s="62" t="s">
        <v>38</v>
      </c>
      <c r="U69" s="63" t="s">
        <v>39</v>
      </c>
    </row>
    <row r="70" spans="1:21" ht="27.75" customHeight="1" x14ac:dyDescent="0.25">
      <c r="A70" s="59" t="s">
        <v>25</v>
      </c>
      <c r="B70" s="60">
        <v>43802</v>
      </c>
      <c r="C70" s="106">
        <v>45818</v>
      </c>
      <c r="D70" s="61" t="s">
        <v>157</v>
      </c>
      <c r="E70" s="79" t="s">
        <v>158</v>
      </c>
      <c r="F70" s="64" t="s">
        <v>28</v>
      </c>
      <c r="G70" s="49">
        <v>5946.0846090909081</v>
      </c>
      <c r="H70" s="50">
        <v>6</v>
      </c>
      <c r="I70" s="50">
        <f t="shared" si="7"/>
        <v>35676.50765454545</v>
      </c>
      <c r="J70" s="51"/>
      <c r="K70" s="52"/>
      <c r="L70" s="53">
        <f t="shared" si="0"/>
        <v>0</v>
      </c>
      <c r="M70" s="54">
        <f t="shared" si="1"/>
        <v>6</v>
      </c>
      <c r="N70" s="50">
        <f t="shared" si="2"/>
        <v>35676.50765454545</v>
      </c>
      <c r="O70" s="55">
        <f t="shared" si="8"/>
        <v>5946.0846090909081</v>
      </c>
      <c r="P70" s="56">
        <v>2</v>
      </c>
      <c r="Q70" s="50">
        <f t="shared" si="4"/>
        <v>11892.169218181816</v>
      </c>
      <c r="R70" s="50">
        <f t="shared" si="5"/>
        <v>4</v>
      </c>
      <c r="S70" s="50">
        <f t="shared" si="6"/>
        <v>23784.338436363632</v>
      </c>
      <c r="T70" s="62" t="s">
        <v>29</v>
      </c>
      <c r="U70" s="63" t="s">
        <v>30</v>
      </c>
    </row>
    <row r="71" spans="1:21" ht="27.75" customHeight="1" x14ac:dyDescent="0.25">
      <c r="A71" s="59" t="s">
        <v>25</v>
      </c>
      <c r="B71" s="60">
        <v>43504</v>
      </c>
      <c r="C71" s="106">
        <v>43130</v>
      </c>
      <c r="D71" s="61" t="s">
        <v>159</v>
      </c>
      <c r="E71" s="61" t="s">
        <v>160</v>
      </c>
      <c r="F71" s="64" t="s">
        <v>28</v>
      </c>
      <c r="G71" s="49">
        <v>0</v>
      </c>
      <c r="H71" s="50">
        <v>0</v>
      </c>
      <c r="I71" s="50">
        <f t="shared" si="7"/>
        <v>0</v>
      </c>
      <c r="J71" s="53"/>
      <c r="K71" s="65"/>
      <c r="L71" s="53">
        <f t="shared" si="0"/>
        <v>0</v>
      </c>
      <c r="M71" s="54">
        <f t="shared" si="1"/>
        <v>0</v>
      </c>
      <c r="N71" s="54">
        <f t="shared" si="2"/>
        <v>0</v>
      </c>
      <c r="O71" s="55">
        <f t="shared" si="8"/>
        <v>0</v>
      </c>
      <c r="P71" s="56"/>
      <c r="Q71" s="54">
        <f t="shared" si="4"/>
        <v>0</v>
      </c>
      <c r="R71" s="50">
        <f t="shared" si="5"/>
        <v>0</v>
      </c>
      <c r="S71" s="50">
        <f t="shared" si="6"/>
        <v>0</v>
      </c>
      <c r="T71" s="62" t="s">
        <v>29</v>
      </c>
      <c r="U71" s="63" t="s">
        <v>30</v>
      </c>
    </row>
    <row r="72" spans="1:21" ht="27.75" customHeight="1" thickBot="1" x14ac:dyDescent="0.3">
      <c r="A72" s="59" t="s">
        <v>25</v>
      </c>
      <c r="B72" s="60">
        <v>43505</v>
      </c>
      <c r="C72" s="106">
        <v>43130</v>
      </c>
      <c r="D72" s="61" t="s">
        <v>161</v>
      </c>
      <c r="E72" s="61" t="s">
        <v>162</v>
      </c>
      <c r="F72" s="64" t="s">
        <v>28</v>
      </c>
      <c r="G72" s="49">
        <v>0</v>
      </c>
      <c r="H72" s="50">
        <v>0</v>
      </c>
      <c r="I72" s="50">
        <f t="shared" si="7"/>
        <v>0</v>
      </c>
      <c r="J72" s="53"/>
      <c r="K72" s="65"/>
      <c r="L72" s="53">
        <f t="shared" si="0"/>
        <v>0</v>
      </c>
      <c r="M72" s="54">
        <f t="shared" si="1"/>
        <v>0</v>
      </c>
      <c r="N72" s="54">
        <f t="shared" si="2"/>
        <v>0</v>
      </c>
      <c r="O72" s="55">
        <f t="shared" si="8"/>
        <v>0</v>
      </c>
      <c r="P72" s="56"/>
      <c r="Q72" s="54">
        <f t="shared" si="4"/>
        <v>0</v>
      </c>
      <c r="R72" s="50">
        <f t="shared" si="5"/>
        <v>0</v>
      </c>
      <c r="S72" s="50">
        <f t="shared" si="6"/>
        <v>0</v>
      </c>
      <c r="T72" s="62" t="s">
        <v>29</v>
      </c>
      <c r="U72" s="63" t="s">
        <v>30</v>
      </c>
    </row>
    <row r="73" spans="1:21" ht="27.75" customHeight="1" thickBot="1" x14ac:dyDescent="0.3">
      <c r="A73" s="59" t="s">
        <v>25</v>
      </c>
      <c r="B73" s="60">
        <v>44456</v>
      </c>
      <c r="C73" s="103">
        <v>45751</v>
      </c>
      <c r="D73" s="61" t="s">
        <v>163</v>
      </c>
      <c r="E73" s="84" t="s">
        <v>164</v>
      </c>
      <c r="F73" s="64" t="s">
        <v>28</v>
      </c>
      <c r="G73" s="49">
        <v>215.61111111111114</v>
      </c>
      <c r="H73" s="50">
        <v>10</v>
      </c>
      <c r="I73" s="50">
        <f t="shared" si="7"/>
        <v>2156.1111111111113</v>
      </c>
      <c r="J73" s="51"/>
      <c r="K73" s="52"/>
      <c r="L73" s="53">
        <f t="shared" si="0"/>
        <v>0</v>
      </c>
      <c r="M73" s="54">
        <f t="shared" si="1"/>
        <v>10</v>
      </c>
      <c r="N73" s="50">
        <f t="shared" si="2"/>
        <v>2156.1111111111113</v>
      </c>
      <c r="O73" s="55">
        <f t="shared" si="8"/>
        <v>215.61111111111114</v>
      </c>
      <c r="P73" s="56">
        <v>1</v>
      </c>
      <c r="Q73" s="50">
        <f t="shared" si="4"/>
        <v>215.61111111111114</v>
      </c>
      <c r="R73" s="50">
        <f t="shared" si="5"/>
        <v>9</v>
      </c>
      <c r="S73" s="50">
        <f t="shared" si="6"/>
        <v>1940.5000000000002</v>
      </c>
      <c r="T73" s="62" t="s">
        <v>38</v>
      </c>
      <c r="U73" s="63" t="s">
        <v>39</v>
      </c>
    </row>
    <row r="74" spans="1:21" ht="27.75" customHeight="1" thickBot="1" x14ac:dyDescent="0.3">
      <c r="A74" s="59" t="s">
        <v>25</v>
      </c>
      <c r="B74" s="60">
        <v>44456</v>
      </c>
      <c r="C74" s="104">
        <v>43132</v>
      </c>
      <c r="D74" s="61" t="s">
        <v>165</v>
      </c>
      <c r="E74" s="84" t="s">
        <v>166</v>
      </c>
      <c r="F74" s="64" t="s">
        <v>28</v>
      </c>
      <c r="G74" s="49">
        <v>135</v>
      </c>
      <c r="H74" s="50">
        <v>9</v>
      </c>
      <c r="I74" s="50">
        <f t="shared" si="7"/>
        <v>1215</v>
      </c>
      <c r="J74" s="51"/>
      <c r="K74" s="52"/>
      <c r="L74" s="53">
        <f t="shared" ref="L74:L137" si="9">+J74*K74</f>
        <v>0</v>
      </c>
      <c r="M74" s="54">
        <f t="shared" ref="M74:M137" si="10">IFERROR(J74+H74,0)</f>
        <v>9</v>
      </c>
      <c r="N74" s="50">
        <f t="shared" si="2"/>
        <v>1215</v>
      </c>
      <c r="O74" s="55">
        <f t="shared" si="8"/>
        <v>135</v>
      </c>
      <c r="P74" s="56"/>
      <c r="Q74" s="50">
        <f t="shared" si="4"/>
        <v>0</v>
      </c>
      <c r="R74" s="50">
        <f t="shared" ref="R74:R137" si="11">IFERROR(M74-P74,0)</f>
        <v>9</v>
      </c>
      <c r="S74" s="50">
        <f t="shared" ref="S74:S137" si="12">IFERROR(R74*O74,0)</f>
        <v>1215</v>
      </c>
      <c r="T74" s="62" t="s">
        <v>38</v>
      </c>
      <c r="U74" s="63" t="s">
        <v>39</v>
      </c>
    </row>
    <row r="75" spans="1:21" ht="27.75" customHeight="1" thickBot="1" x14ac:dyDescent="0.3">
      <c r="A75" s="59" t="s">
        <v>25</v>
      </c>
      <c r="B75" s="60">
        <v>43493</v>
      </c>
      <c r="C75" s="103">
        <v>45751</v>
      </c>
      <c r="D75" s="61" t="s">
        <v>167</v>
      </c>
      <c r="E75" s="75" t="s">
        <v>168</v>
      </c>
      <c r="F75" s="64" t="s">
        <v>28</v>
      </c>
      <c r="G75" s="49">
        <v>210.04</v>
      </c>
      <c r="H75" s="50">
        <v>29</v>
      </c>
      <c r="I75" s="50">
        <f t="shared" ref="I75:I138" si="13">G75*H75</f>
        <v>6091.16</v>
      </c>
      <c r="J75" s="51"/>
      <c r="K75" s="52"/>
      <c r="L75" s="53">
        <f t="shared" si="9"/>
        <v>0</v>
      </c>
      <c r="M75" s="54">
        <f t="shared" si="10"/>
        <v>29</v>
      </c>
      <c r="N75" s="50">
        <f t="shared" ref="N75:N138" si="14">+L75+I75</f>
        <v>6091.16</v>
      </c>
      <c r="O75" s="55">
        <f t="shared" si="8"/>
        <v>210.04</v>
      </c>
      <c r="P75" s="56">
        <v>5</v>
      </c>
      <c r="Q75" s="50">
        <f t="shared" si="4"/>
        <v>1050.2</v>
      </c>
      <c r="R75" s="50">
        <f t="shared" si="11"/>
        <v>24</v>
      </c>
      <c r="S75" s="50">
        <f t="shared" si="12"/>
        <v>5040.96</v>
      </c>
      <c r="T75" s="62" t="s">
        <v>38</v>
      </c>
      <c r="U75" s="63" t="s">
        <v>39</v>
      </c>
    </row>
    <row r="76" spans="1:21" ht="27.75" customHeight="1" x14ac:dyDescent="0.25">
      <c r="A76" s="59" t="s">
        <v>25</v>
      </c>
      <c r="B76" s="60">
        <v>43748</v>
      </c>
      <c r="C76" s="105">
        <v>44987</v>
      </c>
      <c r="D76" s="61" t="s">
        <v>169</v>
      </c>
      <c r="E76" s="61" t="s">
        <v>170</v>
      </c>
      <c r="F76" s="64" t="s">
        <v>28</v>
      </c>
      <c r="G76" s="49">
        <v>2</v>
      </c>
      <c r="H76" s="50">
        <v>1319</v>
      </c>
      <c r="I76" s="50">
        <f t="shared" si="13"/>
        <v>2638</v>
      </c>
      <c r="J76" s="51"/>
      <c r="K76" s="52"/>
      <c r="L76" s="53">
        <f t="shared" si="9"/>
        <v>0</v>
      </c>
      <c r="M76" s="54">
        <f t="shared" si="10"/>
        <v>1319</v>
      </c>
      <c r="N76" s="50">
        <f t="shared" si="14"/>
        <v>2638</v>
      </c>
      <c r="O76" s="55">
        <f t="shared" si="8"/>
        <v>2</v>
      </c>
      <c r="P76" s="56">
        <v>3</v>
      </c>
      <c r="Q76" s="50">
        <f t="shared" ref="Q76:Q139" si="15">+O76*P76</f>
        <v>6</v>
      </c>
      <c r="R76" s="50">
        <f t="shared" si="11"/>
        <v>1316</v>
      </c>
      <c r="S76" s="50">
        <f t="shared" si="12"/>
        <v>2632</v>
      </c>
      <c r="T76" s="62" t="s">
        <v>29</v>
      </c>
      <c r="U76" s="63" t="s">
        <v>30</v>
      </c>
    </row>
    <row r="77" spans="1:21" ht="27.75" customHeight="1" thickBot="1" x14ac:dyDescent="0.3">
      <c r="A77" s="59" t="s">
        <v>25</v>
      </c>
      <c r="B77" s="60">
        <v>43495</v>
      </c>
      <c r="C77" s="104">
        <v>43134</v>
      </c>
      <c r="D77" s="61" t="s">
        <v>171</v>
      </c>
      <c r="E77" s="79" t="s">
        <v>172</v>
      </c>
      <c r="F77" s="64" t="s">
        <v>28</v>
      </c>
      <c r="G77" s="49">
        <v>4</v>
      </c>
      <c r="H77" s="50">
        <v>202</v>
      </c>
      <c r="I77" s="50">
        <f t="shared" si="13"/>
        <v>808</v>
      </c>
      <c r="J77" s="51"/>
      <c r="K77" s="52"/>
      <c r="L77" s="53">
        <f t="shared" si="9"/>
        <v>0</v>
      </c>
      <c r="M77" s="54">
        <f t="shared" si="10"/>
        <v>202</v>
      </c>
      <c r="N77" s="50">
        <f t="shared" si="14"/>
        <v>808</v>
      </c>
      <c r="O77" s="55">
        <f t="shared" si="8"/>
        <v>4</v>
      </c>
      <c r="P77" s="56"/>
      <c r="Q77" s="50">
        <f t="shared" si="15"/>
        <v>0</v>
      </c>
      <c r="R77" s="50">
        <f t="shared" si="11"/>
        <v>202</v>
      </c>
      <c r="S77" s="50">
        <f t="shared" si="12"/>
        <v>808</v>
      </c>
      <c r="T77" s="62" t="s">
        <v>29</v>
      </c>
      <c r="U77" s="63" t="s">
        <v>30</v>
      </c>
    </row>
    <row r="78" spans="1:21" ht="27.75" customHeight="1" thickBot="1" x14ac:dyDescent="0.3">
      <c r="A78" s="59" t="s">
        <v>25</v>
      </c>
      <c r="B78" s="60">
        <v>43495</v>
      </c>
      <c r="C78" s="106">
        <v>43496</v>
      </c>
      <c r="D78" s="61" t="s">
        <v>173</v>
      </c>
      <c r="E78" s="79" t="s">
        <v>174</v>
      </c>
      <c r="F78" s="64" t="s">
        <v>28</v>
      </c>
      <c r="G78" s="49">
        <v>1</v>
      </c>
      <c r="H78" s="50">
        <v>91</v>
      </c>
      <c r="I78" s="50">
        <f t="shared" si="13"/>
        <v>91</v>
      </c>
      <c r="J78" s="51"/>
      <c r="K78" s="52"/>
      <c r="L78" s="53">
        <f t="shared" si="9"/>
        <v>0</v>
      </c>
      <c r="M78" s="54">
        <f t="shared" si="10"/>
        <v>91</v>
      </c>
      <c r="N78" s="50">
        <f t="shared" si="14"/>
        <v>91</v>
      </c>
      <c r="O78" s="55">
        <f t="shared" si="8"/>
        <v>1</v>
      </c>
      <c r="P78" s="56"/>
      <c r="Q78" s="50">
        <f t="shared" si="15"/>
        <v>0</v>
      </c>
      <c r="R78" s="50">
        <f t="shared" si="11"/>
        <v>91</v>
      </c>
      <c r="S78" s="50">
        <f t="shared" si="12"/>
        <v>91</v>
      </c>
      <c r="T78" s="62" t="s">
        <v>29</v>
      </c>
      <c r="U78" s="63" t="s">
        <v>30</v>
      </c>
    </row>
    <row r="79" spans="1:21" ht="27.75" customHeight="1" x14ac:dyDescent="0.25">
      <c r="A79" s="59" t="s">
        <v>25</v>
      </c>
      <c r="B79" s="60">
        <v>43496</v>
      </c>
      <c r="C79" s="105">
        <v>43710</v>
      </c>
      <c r="D79" s="61" t="s">
        <v>175</v>
      </c>
      <c r="E79" s="79" t="s">
        <v>176</v>
      </c>
      <c r="F79" s="64" t="s">
        <v>28</v>
      </c>
      <c r="G79" s="49">
        <v>0.90517241379310343</v>
      </c>
      <c r="H79" s="50">
        <v>116</v>
      </c>
      <c r="I79" s="50">
        <f t="shared" si="13"/>
        <v>105</v>
      </c>
      <c r="J79" s="51"/>
      <c r="K79" s="52"/>
      <c r="L79" s="53">
        <f t="shared" si="9"/>
        <v>0</v>
      </c>
      <c r="M79" s="54">
        <f t="shared" si="10"/>
        <v>116</v>
      </c>
      <c r="N79" s="50">
        <f t="shared" si="14"/>
        <v>105</v>
      </c>
      <c r="O79" s="55">
        <f t="shared" si="8"/>
        <v>0.90517241379310343</v>
      </c>
      <c r="P79" s="56"/>
      <c r="Q79" s="50">
        <f t="shared" si="15"/>
        <v>0</v>
      </c>
      <c r="R79" s="50">
        <f t="shared" si="11"/>
        <v>116</v>
      </c>
      <c r="S79" s="50">
        <f t="shared" si="12"/>
        <v>105</v>
      </c>
      <c r="T79" s="62" t="s">
        <v>29</v>
      </c>
      <c r="U79" s="63" t="s">
        <v>30</v>
      </c>
    </row>
    <row r="80" spans="1:21" ht="27.75" customHeight="1" thickBot="1" x14ac:dyDescent="0.3">
      <c r="A80" s="59" t="s">
        <v>25</v>
      </c>
      <c r="B80" s="60">
        <v>43497</v>
      </c>
      <c r="C80" s="104">
        <v>43137</v>
      </c>
      <c r="D80" s="61" t="s">
        <v>177</v>
      </c>
      <c r="E80" s="61" t="s">
        <v>178</v>
      </c>
      <c r="F80" s="64" t="s">
        <v>28</v>
      </c>
      <c r="G80" s="49">
        <v>1.5</v>
      </c>
      <c r="H80" s="50">
        <v>2454</v>
      </c>
      <c r="I80" s="50">
        <f t="shared" si="13"/>
        <v>3681</v>
      </c>
      <c r="J80" s="51"/>
      <c r="K80" s="52"/>
      <c r="L80" s="53">
        <f t="shared" si="9"/>
        <v>0</v>
      </c>
      <c r="M80" s="54">
        <f t="shared" si="10"/>
        <v>2454</v>
      </c>
      <c r="N80" s="50">
        <f t="shared" si="14"/>
        <v>3681</v>
      </c>
      <c r="O80" s="55">
        <f t="shared" si="8"/>
        <v>1.5</v>
      </c>
      <c r="P80" s="56"/>
      <c r="Q80" s="50">
        <f t="shared" si="15"/>
        <v>0</v>
      </c>
      <c r="R80" s="50">
        <f t="shared" si="11"/>
        <v>2454</v>
      </c>
      <c r="S80" s="50">
        <f t="shared" si="12"/>
        <v>3681</v>
      </c>
      <c r="T80" s="62" t="s">
        <v>29</v>
      </c>
      <c r="U80" s="63" t="s">
        <v>30</v>
      </c>
    </row>
    <row r="81" spans="1:21" ht="27.75" customHeight="1" thickBot="1" x14ac:dyDescent="0.3">
      <c r="A81" s="59" t="s">
        <v>25</v>
      </c>
      <c r="B81" s="60">
        <v>43630</v>
      </c>
      <c r="C81" s="105">
        <v>45751</v>
      </c>
      <c r="D81" s="61" t="s">
        <v>179</v>
      </c>
      <c r="E81" s="75" t="s">
        <v>180</v>
      </c>
      <c r="F81" s="64" t="s">
        <v>28</v>
      </c>
      <c r="G81" s="49">
        <v>33.21101449275362</v>
      </c>
      <c r="H81" s="50">
        <v>21</v>
      </c>
      <c r="I81" s="50">
        <f t="shared" si="13"/>
        <v>697.43130434782597</v>
      </c>
      <c r="J81" s="51"/>
      <c r="K81" s="52"/>
      <c r="L81" s="53">
        <f t="shared" si="9"/>
        <v>0</v>
      </c>
      <c r="M81" s="54">
        <f t="shared" si="10"/>
        <v>21</v>
      </c>
      <c r="N81" s="50">
        <f t="shared" si="14"/>
        <v>697.43130434782597</v>
      </c>
      <c r="O81" s="55">
        <f t="shared" si="8"/>
        <v>33.21101449275362</v>
      </c>
      <c r="P81" s="56">
        <v>6</v>
      </c>
      <c r="Q81" s="50">
        <f t="shared" si="15"/>
        <v>199.26608695652172</v>
      </c>
      <c r="R81" s="50">
        <f t="shared" si="11"/>
        <v>15</v>
      </c>
      <c r="S81" s="50">
        <f t="shared" si="12"/>
        <v>498.16521739130428</v>
      </c>
      <c r="T81" s="62" t="s">
        <v>38</v>
      </c>
      <c r="U81" s="63" t="s">
        <v>39</v>
      </c>
    </row>
    <row r="82" spans="1:21" ht="27.75" customHeight="1" thickBot="1" x14ac:dyDescent="0.3">
      <c r="A82" s="59" t="s">
        <v>25</v>
      </c>
      <c r="B82" s="60">
        <v>44987</v>
      </c>
      <c r="C82" s="105">
        <v>45666</v>
      </c>
      <c r="D82" s="61" t="s">
        <v>181</v>
      </c>
      <c r="E82" s="61" t="s">
        <v>182</v>
      </c>
      <c r="F82" s="64" t="s">
        <v>101</v>
      </c>
      <c r="G82" s="49">
        <v>501.05</v>
      </c>
      <c r="H82" s="50">
        <v>0</v>
      </c>
      <c r="I82" s="50">
        <f t="shared" si="13"/>
        <v>0</v>
      </c>
      <c r="J82" s="51"/>
      <c r="K82" s="52"/>
      <c r="L82" s="53">
        <f t="shared" si="9"/>
        <v>0</v>
      </c>
      <c r="M82" s="54">
        <f t="shared" si="10"/>
        <v>0</v>
      </c>
      <c r="N82" s="50">
        <f t="shared" si="14"/>
        <v>0</v>
      </c>
      <c r="O82" s="55">
        <f t="shared" ref="O82:O145" si="16">IF(IFERROR(N82/M82,0)&lt;&gt;0,IFERROR(N82/M82,0),G82)</f>
        <v>501.05</v>
      </c>
      <c r="P82" s="56"/>
      <c r="Q82" s="50">
        <f t="shared" si="15"/>
        <v>0</v>
      </c>
      <c r="R82" s="50">
        <f t="shared" si="11"/>
        <v>0</v>
      </c>
      <c r="S82" s="50">
        <f t="shared" si="12"/>
        <v>0</v>
      </c>
      <c r="T82" s="62" t="s">
        <v>38</v>
      </c>
      <c r="U82" s="63" t="s">
        <v>39</v>
      </c>
    </row>
    <row r="83" spans="1:21" ht="27.75" customHeight="1" thickBot="1" x14ac:dyDescent="0.3">
      <c r="A83" s="59" t="s">
        <v>25</v>
      </c>
      <c r="B83" s="60">
        <v>43499</v>
      </c>
      <c r="C83" s="103">
        <v>45814</v>
      </c>
      <c r="D83" s="61" t="s">
        <v>183</v>
      </c>
      <c r="E83" s="61" t="s">
        <v>184</v>
      </c>
      <c r="F83" s="64" t="s">
        <v>28</v>
      </c>
      <c r="G83" s="49">
        <v>90.909642712862848</v>
      </c>
      <c r="H83" s="50">
        <v>107</v>
      </c>
      <c r="I83" s="50">
        <f t="shared" si="13"/>
        <v>9727.3317702763252</v>
      </c>
      <c r="J83" s="51"/>
      <c r="K83" s="52"/>
      <c r="L83" s="53">
        <f t="shared" si="9"/>
        <v>0</v>
      </c>
      <c r="M83" s="54">
        <f t="shared" si="10"/>
        <v>107</v>
      </c>
      <c r="N83" s="50">
        <f t="shared" si="14"/>
        <v>9727.3317702763252</v>
      </c>
      <c r="O83" s="55">
        <f t="shared" si="16"/>
        <v>90.909642712862848</v>
      </c>
      <c r="P83" s="56">
        <v>33</v>
      </c>
      <c r="Q83" s="50">
        <f t="shared" si="15"/>
        <v>3000.0182095244741</v>
      </c>
      <c r="R83" s="50">
        <f t="shared" si="11"/>
        <v>74</v>
      </c>
      <c r="S83" s="50">
        <f t="shared" si="12"/>
        <v>6727.3135607518507</v>
      </c>
      <c r="T83" s="62" t="s">
        <v>29</v>
      </c>
      <c r="U83" s="63" t="s">
        <v>30</v>
      </c>
    </row>
    <row r="84" spans="1:21" ht="27.75" customHeight="1" thickBot="1" x14ac:dyDescent="0.3">
      <c r="A84" s="59" t="s">
        <v>25</v>
      </c>
      <c r="B84" s="60">
        <v>43500</v>
      </c>
      <c r="C84" s="108">
        <v>44801</v>
      </c>
      <c r="D84" s="61" t="s">
        <v>185</v>
      </c>
      <c r="E84" s="61" t="s">
        <v>186</v>
      </c>
      <c r="F84" s="64" t="s">
        <v>28</v>
      </c>
      <c r="G84" s="49">
        <v>0</v>
      </c>
      <c r="H84" s="50">
        <v>0</v>
      </c>
      <c r="I84" s="50">
        <f t="shared" si="13"/>
        <v>0</v>
      </c>
      <c r="J84" s="51"/>
      <c r="K84" s="52"/>
      <c r="L84" s="53">
        <f t="shared" si="9"/>
        <v>0</v>
      </c>
      <c r="M84" s="54">
        <f t="shared" si="10"/>
        <v>0</v>
      </c>
      <c r="N84" s="50">
        <f t="shared" si="14"/>
        <v>0</v>
      </c>
      <c r="O84" s="55">
        <f t="shared" si="16"/>
        <v>0</v>
      </c>
      <c r="P84" s="56"/>
      <c r="Q84" s="50">
        <f t="shared" si="15"/>
        <v>0</v>
      </c>
      <c r="R84" s="50">
        <f t="shared" si="11"/>
        <v>0</v>
      </c>
      <c r="S84" s="50">
        <f t="shared" si="12"/>
        <v>0</v>
      </c>
      <c r="T84" s="62" t="s">
        <v>29</v>
      </c>
      <c r="U84" s="63" t="s">
        <v>30</v>
      </c>
    </row>
    <row r="85" spans="1:21" ht="27.75" customHeight="1" thickBot="1" x14ac:dyDescent="0.3">
      <c r="A85" s="59">
        <v>1</v>
      </c>
      <c r="B85" s="60">
        <v>44459</v>
      </c>
      <c r="C85" s="103">
        <v>45814</v>
      </c>
      <c r="D85" s="61" t="s">
        <v>187</v>
      </c>
      <c r="E85" s="61" t="s">
        <v>188</v>
      </c>
      <c r="F85" s="64" t="s">
        <v>28</v>
      </c>
      <c r="G85" s="49">
        <v>5.6465266988106997</v>
      </c>
      <c r="H85" s="50">
        <v>17795</v>
      </c>
      <c r="I85" s="50">
        <f t="shared" si="13"/>
        <v>100479.9426053364</v>
      </c>
      <c r="J85" s="51"/>
      <c r="K85" s="52"/>
      <c r="L85" s="53">
        <f t="shared" si="9"/>
        <v>0</v>
      </c>
      <c r="M85" s="54">
        <f t="shared" si="10"/>
        <v>17795</v>
      </c>
      <c r="N85" s="50">
        <f t="shared" si="14"/>
        <v>100479.9426053364</v>
      </c>
      <c r="O85" s="55">
        <f t="shared" si="16"/>
        <v>5.6465266988106997</v>
      </c>
      <c r="P85" s="56">
        <v>1710</v>
      </c>
      <c r="Q85" s="50">
        <f t="shared" si="15"/>
        <v>9655.5606549662971</v>
      </c>
      <c r="R85" s="50">
        <f t="shared" si="11"/>
        <v>16085</v>
      </c>
      <c r="S85" s="50">
        <f t="shared" si="12"/>
        <v>90824.381950370109</v>
      </c>
      <c r="T85" s="62" t="s">
        <v>189</v>
      </c>
      <c r="U85" s="63" t="s">
        <v>190</v>
      </c>
    </row>
    <row r="86" spans="1:21" ht="27.75" customHeight="1" thickBot="1" x14ac:dyDescent="0.3">
      <c r="A86" s="59" t="s">
        <v>25</v>
      </c>
      <c r="B86" s="60">
        <v>44459</v>
      </c>
      <c r="C86" s="103">
        <v>45814</v>
      </c>
      <c r="D86" s="61" t="s">
        <v>191</v>
      </c>
      <c r="E86" s="79" t="s">
        <v>192</v>
      </c>
      <c r="F86" s="64" t="s">
        <v>28</v>
      </c>
      <c r="G86" s="49">
        <v>16.600341028331584</v>
      </c>
      <c r="H86" s="50">
        <v>3500</v>
      </c>
      <c r="I86" s="50">
        <f t="shared" si="13"/>
        <v>58101.193599160542</v>
      </c>
      <c r="J86" s="51"/>
      <c r="K86" s="52"/>
      <c r="L86" s="53">
        <f t="shared" si="9"/>
        <v>0</v>
      </c>
      <c r="M86" s="54">
        <f t="shared" si="10"/>
        <v>3500</v>
      </c>
      <c r="N86" s="50">
        <f t="shared" si="14"/>
        <v>58101.193599160542</v>
      </c>
      <c r="O86" s="55">
        <f t="shared" si="16"/>
        <v>16.600341028331584</v>
      </c>
      <c r="P86" s="56">
        <v>100</v>
      </c>
      <c r="Q86" s="50">
        <f t="shared" si="15"/>
        <v>1660.0341028331584</v>
      </c>
      <c r="R86" s="50">
        <f t="shared" si="11"/>
        <v>3400</v>
      </c>
      <c r="S86" s="50">
        <f t="shared" si="12"/>
        <v>56441.159496327389</v>
      </c>
      <c r="T86" s="62" t="s">
        <v>189</v>
      </c>
      <c r="U86" s="63" t="s">
        <v>190</v>
      </c>
    </row>
    <row r="87" spans="1:21" ht="27.75" customHeight="1" x14ac:dyDescent="0.25">
      <c r="A87" s="59" t="s">
        <v>25</v>
      </c>
      <c r="B87" s="60">
        <v>44315</v>
      </c>
      <c r="C87" s="106">
        <v>43805</v>
      </c>
      <c r="D87" s="61" t="s">
        <v>193</v>
      </c>
      <c r="E87" s="79" t="s">
        <v>194</v>
      </c>
      <c r="F87" s="64" t="s">
        <v>195</v>
      </c>
      <c r="G87" s="49">
        <v>0</v>
      </c>
      <c r="H87" s="50">
        <v>0</v>
      </c>
      <c r="I87" s="50">
        <f t="shared" si="13"/>
        <v>0</v>
      </c>
      <c r="J87" s="51"/>
      <c r="K87" s="52"/>
      <c r="L87" s="53">
        <f t="shared" si="9"/>
        <v>0</v>
      </c>
      <c r="M87" s="54">
        <f t="shared" si="10"/>
        <v>0</v>
      </c>
      <c r="N87" s="50">
        <f t="shared" si="14"/>
        <v>0</v>
      </c>
      <c r="O87" s="55">
        <f t="shared" si="16"/>
        <v>0</v>
      </c>
      <c r="P87" s="56"/>
      <c r="Q87" s="50">
        <f t="shared" si="15"/>
        <v>0</v>
      </c>
      <c r="R87" s="50">
        <f t="shared" si="11"/>
        <v>0</v>
      </c>
      <c r="S87" s="50">
        <f t="shared" si="12"/>
        <v>0</v>
      </c>
      <c r="T87" s="62" t="s">
        <v>189</v>
      </c>
      <c r="U87" s="63" t="s">
        <v>190</v>
      </c>
    </row>
    <row r="88" spans="1:21" ht="27.75" customHeight="1" thickBot="1" x14ac:dyDescent="0.3">
      <c r="A88" s="59" t="s">
        <v>25</v>
      </c>
      <c r="B88" s="60">
        <v>43502</v>
      </c>
      <c r="C88" s="106">
        <v>43134</v>
      </c>
      <c r="D88" s="61" t="s">
        <v>196</v>
      </c>
      <c r="E88" s="61" t="s">
        <v>197</v>
      </c>
      <c r="F88" s="64" t="s">
        <v>28</v>
      </c>
      <c r="G88" s="49">
        <v>5</v>
      </c>
      <c r="H88" s="50">
        <v>271</v>
      </c>
      <c r="I88" s="50">
        <f t="shared" si="13"/>
        <v>1355</v>
      </c>
      <c r="J88" s="51"/>
      <c r="K88" s="52"/>
      <c r="L88" s="53">
        <f t="shared" si="9"/>
        <v>0</v>
      </c>
      <c r="M88" s="54">
        <f t="shared" si="10"/>
        <v>271</v>
      </c>
      <c r="N88" s="50">
        <f t="shared" si="14"/>
        <v>1355</v>
      </c>
      <c r="O88" s="55">
        <f t="shared" si="16"/>
        <v>5</v>
      </c>
      <c r="P88" s="56">
        <v>27</v>
      </c>
      <c r="Q88" s="50">
        <f t="shared" si="15"/>
        <v>135</v>
      </c>
      <c r="R88" s="50">
        <f t="shared" si="11"/>
        <v>244</v>
      </c>
      <c r="S88" s="50">
        <f t="shared" si="12"/>
        <v>1220</v>
      </c>
      <c r="T88" s="62" t="s">
        <v>62</v>
      </c>
      <c r="U88" s="63" t="s">
        <v>63</v>
      </c>
    </row>
    <row r="89" spans="1:21" ht="27.75" customHeight="1" thickBot="1" x14ac:dyDescent="0.3">
      <c r="A89" s="77" t="s">
        <v>25</v>
      </c>
      <c r="B89" s="60">
        <v>45545</v>
      </c>
      <c r="C89" s="103">
        <v>45751</v>
      </c>
      <c r="D89" s="61" t="s">
        <v>198</v>
      </c>
      <c r="E89" s="64" t="s">
        <v>199</v>
      </c>
      <c r="F89" s="64" t="s">
        <v>101</v>
      </c>
      <c r="G89" s="49">
        <v>2.3973943661971826</v>
      </c>
      <c r="H89" s="50">
        <v>383</v>
      </c>
      <c r="I89" s="50">
        <f t="shared" si="13"/>
        <v>918.20204225352097</v>
      </c>
      <c r="J89" s="51"/>
      <c r="K89" s="52"/>
      <c r="L89" s="53">
        <f t="shared" si="9"/>
        <v>0</v>
      </c>
      <c r="M89" s="54">
        <f t="shared" si="10"/>
        <v>383</v>
      </c>
      <c r="N89" s="50">
        <f t="shared" si="14"/>
        <v>918.20204225352097</v>
      </c>
      <c r="O89" s="55">
        <f t="shared" si="16"/>
        <v>2.3973943661971826</v>
      </c>
      <c r="P89" s="56">
        <v>97</v>
      </c>
      <c r="Q89" s="50">
        <f t="shared" si="15"/>
        <v>232.54725352112672</v>
      </c>
      <c r="R89" s="50">
        <f t="shared" si="11"/>
        <v>286</v>
      </c>
      <c r="S89" s="50">
        <f t="shared" si="12"/>
        <v>685.65478873239419</v>
      </c>
      <c r="T89" s="62" t="s">
        <v>38</v>
      </c>
      <c r="U89" s="63" t="s">
        <v>39</v>
      </c>
    </row>
    <row r="90" spans="1:21" ht="27.75" customHeight="1" thickBot="1" x14ac:dyDescent="0.3">
      <c r="A90" s="59">
        <v>332</v>
      </c>
      <c r="B90" s="60">
        <v>44456</v>
      </c>
      <c r="C90" s="106">
        <v>43448</v>
      </c>
      <c r="D90" s="61" t="s">
        <v>200</v>
      </c>
      <c r="E90" s="61" t="s">
        <v>201</v>
      </c>
      <c r="F90" s="64" t="s">
        <v>28</v>
      </c>
      <c r="G90" s="49">
        <v>4.2700785599877964</v>
      </c>
      <c r="H90" s="50">
        <v>9232</v>
      </c>
      <c r="I90" s="50">
        <f t="shared" si="13"/>
        <v>39421.365265807333</v>
      </c>
      <c r="J90" s="51"/>
      <c r="K90" s="52"/>
      <c r="L90" s="53">
        <f t="shared" si="9"/>
        <v>0</v>
      </c>
      <c r="M90" s="54">
        <f t="shared" si="10"/>
        <v>9232</v>
      </c>
      <c r="N90" s="50">
        <f t="shared" si="14"/>
        <v>39421.365265807333</v>
      </c>
      <c r="O90" s="55">
        <f t="shared" si="16"/>
        <v>4.2700785599877964</v>
      </c>
      <c r="P90" s="56">
        <v>327</v>
      </c>
      <c r="Q90" s="50">
        <f t="shared" si="15"/>
        <v>1396.3156891160095</v>
      </c>
      <c r="R90" s="50">
        <f t="shared" si="11"/>
        <v>8905</v>
      </c>
      <c r="S90" s="50">
        <f t="shared" si="12"/>
        <v>38025.04957669133</v>
      </c>
      <c r="T90" s="62" t="s">
        <v>38</v>
      </c>
      <c r="U90" s="63" t="s">
        <v>39</v>
      </c>
    </row>
    <row r="91" spans="1:21" ht="27.75" customHeight="1" thickBot="1" x14ac:dyDescent="0.3">
      <c r="A91" s="59" t="s">
        <v>25</v>
      </c>
      <c r="B91" s="78">
        <v>44801</v>
      </c>
      <c r="C91" s="103">
        <v>45751</v>
      </c>
      <c r="D91" s="79" t="s">
        <v>202</v>
      </c>
      <c r="E91" s="79" t="s">
        <v>203</v>
      </c>
      <c r="F91" s="80" t="s">
        <v>28</v>
      </c>
      <c r="G91" s="49">
        <v>4.3820433399751471</v>
      </c>
      <c r="H91" s="50">
        <v>6114</v>
      </c>
      <c r="I91" s="50">
        <f t="shared" si="13"/>
        <v>26791.812980608051</v>
      </c>
      <c r="J91" s="51"/>
      <c r="K91" s="52"/>
      <c r="L91" s="53">
        <f t="shared" si="9"/>
        <v>0</v>
      </c>
      <c r="M91" s="54">
        <f t="shared" si="10"/>
        <v>6114</v>
      </c>
      <c r="N91" s="50">
        <f t="shared" si="14"/>
        <v>26791.812980608051</v>
      </c>
      <c r="O91" s="55">
        <f t="shared" si="16"/>
        <v>4.3820433399751471</v>
      </c>
      <c r="P91" s="56">
        <v>586</v>
      </c>
      <c r="Q91" s="50">
        <f t="shared" si="15"/>
        <v>2567.8773972254362</v>
      </c>
      <c r="R91" s="50">
        <f t="shared" si="11"/>
        <v>5528</v>
      </c>
      <c r="S91" s="50">
        <f t="shared" si="12"/>
        <v>24223.935583382612</v>
      </c>
      <c r="T91" s="62" t="s">
        <v>38</v>
      </c>
      <c r="U91" s="63" t="s">
        <v>39</v>
      </c>
    </row>
    <row r="92" spans="1:21" ht="27.75" customHeight="1" x14ac:dyDescent="0.25">
      <c r="A92" s="59" t="s">
        <v>25</v>
      </c>
      <c r="B92" s="60">
        <v>44456</v>
      </c>
      <c r="C92" s="106">
        <v>43134</v>
      </c>
      <c r="D92" s="61" t="s">
        <v>204</v>
      </c>
      <c r="E92" s="61" t="s">
        <v>205</v>
      </c>
      <c r="F92" s="64" t="s">
        <v>28</v>
      </c>
      <c r="G92" s="49">
        <v>1.2600243855972566</v>
      </c>
      <c r="H92" s="50">
        <v>0</v>
      </c>
      <c r="I92" s="50">
        <f t="shared" si="13"/>
        <v>0</v>
      </c>
      <c r="J92" s="51"/>
      <c r="K92" s="52"/>
      <c r="L92" s="53">
        <f t="shared" si="9"/>
        <v>0</v>
      </c>
      <c r="M92" s="54">
        <f t="shared" si="10"/>
        <v>0</v>
      </c>
      <c r="N92" s="50">
        <f t="shared" si="14"/>
        <v>0</v>
      </c>
      <c r="O92" s="55">
        <f t="shared" si="16"/>
        <v>1.2600243855972566</v>
      </c>
      <c r="P92" s="56"/>
      <c r="Q92" s="50">
        <f t="shared" si="15"/>
        <v>0</v>
      </c>
      <c r="R92" s="50">
        <f t="shared" si="11"/>
        <v>0</v>
      </c>
      <c r="S92" s="50">
        <f t="shared" si="12"/>
        <v>0</v>
      </c>
      <c r="T92" s="62" t="s">
        <v>38</v>
      </c>
      <c r="U92" s="63" t="s">
        <v>39</v>
      </c>
    </row>
    <row r="93" spans="1:21" ht="27.75" customHeight="1" thickBot="1" x14ac:dyDescent="0.3">
      <c r="A93" s="59" t="s">
        <v>25</v>
      </c>
      <c r="B93" s="60">
        <v>43609</v>
      </c>
      <c r="C93" s="106">
        <v>43710</v>
      </c>
      <c r="D93" s="61" t="s">
        <v>206</v>
      </c>
      <c r="E93" s="79" t="s">
        <v>207</v>
      </c>
      <c r="F93" s="64" t="s">
        <v>28</v>
      </c>
      <c r="G93" s="49">
        <v>4</v>
      </c>
      <c r="H93" s="50">
        <v>0</v>
      </c>
      <c r="I93" s="50">
        <f t="shared" si="13"/>
        <v>0</v>
      </c>
      <c r="J93" s="51"/>
      <c r="K93" s="52"/>
      <c r="L93" s="53">
        <f t="shared" si="9"/>
        <v>0</v>
      </c>
      <c r="M93" s="54">
        <f t="shared" si="10"/>
        <v>0</v>
      </c>
      <c r="N93" s="50">
        <f t="shared" si="14"/>
        <v>0</v>
      </c>
      <c r="O93" s="55">
        <f t="shared" si="16"/>
        <v>4</v>
      </c>
      <c r="P93" s="56"/>
      <c r="Q93" s="50">
        <f t="shared" si="15"/>
        <v>0</v>
      </c>
      <c r="R93" s="50">
        <f t="shared" si="11"/>
        <v>0</v>
      </c>
      <c r="S93" s="50">
        <f t="shared" si="12"/>
        <v>0</v>
      </c>
      <c r="T93" s="62" t="s">
        <v>208</v>
      </c>
      <c r="U93" s="63" t="s">
        <v>209</v>
      </c>
    </row>
    <row r="94" spans="1:21" ht="27.75" customHeight="1" x14ac:dyDescent="0.25">
      <c r="A94" s="59" t="s">
        <v>25</v>
      </c>
      <c r="B94" s="60">
        <v>44456</v>
      </c>
      <c r="C94" s="105">
        <v>45751</v>
      </c>
      <c r="D94" s="61" t="s">
        <v>210</v>
      </c>
      <c r="E94" s="61" t="s">
        <v>211</v>
      </c>
      <c r="F94" s="64" t="s">
        <v>28</v>
      </c>
      <c r="G94" s="49">
        <v>199.86137204052315</v>
      </c>
      <c r="H94" s="50">
        <v>0</v>
      </c>
      <c r="I94" s="50">
        <f t="shared" si="13"/>
        <v>0</v>
      </c>
      <c r="J94" s="51"/>
      <c r="K94" s="52"/>
      <c r="L94" s="53">
        <f t="shared" si="9"/>
        <v>0</v>
      </c>
      <c r="M94" s="54">
        <f t="shared" si="10"/>
        <v>0</v>
      </c>
      <c r="N94" s="50">
        <f t="shared" si="14"/>
        <v>0</v>
      </c>
      <c r="O94" s="55">
        <f t="shared" si="16"/>
        <v>199.86137204052315</v>
      </c>
      <c r="P94" s="56"/>
      <c r="Q94" s="50">
        <f t="shared" si="15"/>
        <v>0</v>
      </c>
      <c r="R94" s="50">
        <f t="shared" si="11"/>
        <v>0</v>
      </c>
      <c r="S94" s="50">
        <f t="shared" si="12"/>
        <v>0</v>
      </c>
      <c r="T94" s="62" t="s">
        <v>38</v>
      </c>
      <c r="U94" s="63" t="s">
        <v>39</v>
      </c>
    </row>
    <row r="95" spans="1:21" ht="27.75" customHeight="1" thickBot="1" x14ac:dyDescent="0.3">
      <c r="A95" s="59" t="s">
        <v>25</v>
      </c>
      <c r="B95" s="60">
        <v>44456</v>
      </c>
      <c r="C95" s="104">
        <v>43801</v>
      </c>
      <c r="D95" s="61" t="s">
        <v>212</v>
      </c>
      <c r="E95" s="61" t="s">
        <v>213</v>
      </c>
      <c r="F95" s="64" t="s">
        <v>28</v>
      </c>
      <c r="G95" s="49">
        <v>200</v>
      </c>
      <c r="H95" s="50">
        <v>16</v>
      </c>
      <c r="I95" s="50">
        <f t="shared" si="13"/>
        <v>3200</v>
      </c>
      <c r="J95" s="51"/>
      <c r="K95" s="52"/>
      <c r="L95" s="53">
        <f t="shared" si="9"/>
        <v>0</v>
      </c>
      <c r="M95" s="54">
        <f t="shared" si="10"/>
        <v>16</v>
      </c>
      <c r="N95" s="50">
        <f t="shared" si="14"/>
        <v>3200</v>
      </c>
      <c r="O95" s="55">
        <f t="shared" si="16"/>
        <v>200</v>
      </c>
      <c r="P95" s="56">
        <v>1</v>
      </c>
      <c r="Q95" s="50">
        <f t="shared" si="15"/>
        <v>200</v>
      </c>
      <c r="R95" s="50">
        <f t="shared" si="11"/>
        <v>15</v>
      </c>
      <c r="S95" s="50">
        <f t="shared" si="12"/>
        <v>3000</v>
      </c>
      <c r="T95" s="62" t="s">
        <v>38</v>
      </c>
      <c r="U95" s="63" t="s">
        <v>39</v>
      </c>
    </row>
    <row r="96" spans="1:21" ht="27.75" customHeight="1" x14ac:dyDescent="0.25">
      <c r="A96" s="59" t="s">
        <v>25</v>
      </c>
      <c r="B96" s="60">
        <v>44456</v>
      </c>
      <c r="C96" s="109">
        <v>45666</v>
      </c>
      <c r="D96" s="61" t="s">
        <v>214</v>
      </c>
      <c r="E96" s="61" t="s">
        <v>215</v>
      </c>
      <c r="F96" s="64" t="s">
        <v>28</v>
      </c>
      <c r="G96" s="49">
        <v>197.15642361111108</v>
      </c>
      <c r="H96" s="50">
        <v>9</v>
      </c>
      <c r="I96" s="50">
        <f t="shared" si="13"/>
        <v>1774.4078124999996</v>
      </c>
      <c r="J96" s="51"/>
      <c r="K96" s="52"/>
      <c r="L96" s="53">
        <f t="shared" si="9"/>
        <v>0</v>
      </c>
      <c r="M96" s="54">
        <f t="shared" si="10"/>
        <v>9</v>
      </c>
      <c r="N96" s="50">
        <f t="shared" si="14"/>
        <v>1774.4078124999996</v>
      </c>
      <c r="O96" s="55">
        <f t="shared" si="16"/>
        <v>197.15642361111108</v>
      </c>
      <c r="P96" s="56">
        <v>1</v>
      </c>
      <c r="Q96" s="50">
        <f t="shared" si="15"/>
        <v>197.15642361111108</v>
      </c>
      <c r="R96" s="50">
        <f t="shared" si="11"/>
        <v>8</v>
      </c>
      <c r="S96" s="50">
        <f t="shared" si="12"/>
        <v>1577.2513888888886</v>
      </c>
      <c r="T96" s="62" t="s">
        <v>38</v>
      </c>
      <c r="U96" s="63" t="s">
        <v>39</v>
      </c>
    </row>
    <row r="97" spans="1:21" ht="27.75" customHeight="1" thickBot="1" x14ac:dyDescent="0.3">
      <c r="A97" s="59" t="s">
        <v>25</v>
      </c>
      <c r="B97" s="60">
        <v>44459</v>
      </c>
      <c r="C97" s="107">
        <v>45666</v>
      </c>
      <c r="D97" s="61" t="s">
        <v>216</v>
      </c>
      <c r="E97" s="61" t="s">
        <v>217</v>
      </c>
      <c r="F97" s="64" t="s">
        <v>218</v>
      </c>
      <c r="G97" s="49">
        <v>98.793230769230746</v>
      </c>
      <c r="H97" s="50">
        <v>55</v>
      </c>
      <c r="I97" s="50">
        <f t="shared" si="13"/>
        <v>5433.6276923076912</v>
      </c>
      <c r="J97" s="51"/>
      <c r="K97" s="52"/>
      <c r="L97" s="53">
        <f t="shared" si="9"/>
        <v>0</v>
      </c>
      <c r="M97" s="54">
        <f t="shared" si="10"/>
        <v>55</v>
      </c>
      <c r="N97" s="50">
        <f t="shared" si="14"/>
        <v>5433.6276923076912</v>
      </c>
      <c r="O97" s="55">
        <f t="shared" si="16"/>
        <v>98.793230769230746</v>
      </c>
      <c r="P97" s="56">
        <v>3</v>
      </c>
      <c r="Q97" s="50">
        <f t="shared" si="15"/>
        <v>296.37969230769227</v>
      </c>
      <c r="R97" s="50">
        <f t="shared" si="11"/>
        <v>52</v>
      </c>
      <c r="S97" s="50">
        <f t="shared" si="12"/>
        <v>5137.2479999999987</v>
      </c>
      <c r="T97" s="62" t="s">
        <v>29</v>
      </c>
      <c r="U97" s="63" t="s">
        <v>30</v>
      </c>
    </row>
    <row r="98" spans="1:21" ht="27.75" customHeight="1" x14ac:dyDescent="0.25">
      <c r="A98" s="59" t="s">
        <v>25</v>
      </c>
      <c r="B98" s="60">
        <v>44459</v>
      </c>
      <c r="C98" s="105">
        <v>45716</v>
      </c>
      <c r="D98" s="61" t="s">
        <v>219</v>
      </c>
      <c r="E98" s="61" t="s">
        <v>220</v>
      </c>
      <c r="F98" s="64" t="s">
        <v>28</v>
      </c>
      <c r="G98" s="49">
        <v>20.060900445407498</v>
      </c>
      <c r="H98" s="50">
        <v>34</v>
      </c>
      <c r="I98" s="50">
        <f t="shared" si="13"/>
        <v>682.07061514385487</v>
      </c>
      <c r="J98" s="51"/>
      <c r="K98" s="52"/>
      <c r="L98" s="53">
        <f t="shared" si="9"/>
        <v>0</v>
      </c>
      <c r="M98" s="54">
        <f t="shared" si="10"/>
        <v>34</v>
      </c>
      <c r="N98" s="50">
        <f t="shared" si="14"/>
        <v>682.07061514385487</v>
      </c>
      <c r="O98" s="55">
        <f t="shared" si="16"/>
        <v>20.060900445407498</v>
      </c>
      <c r="P98" s="56">
        <v>1</v>
      </c>
      <c r="Q98" s="50">
        <f t="shared" si="15"/>
        <v>20.060900445407498</v>
      </c>
      <c r="R98" s="50">
        <f t="shared" si="11"/>
        <v>33</v>
      </c>
      <c r="S98" s="50">
        <f t="shared" si="12"/>
        <v>662.0097146984474</v>
      </c>
      <c r="T98" s="62" t="s">
        <v>29</v>
      </c>
      <c r="U98" s="63" t="s">
        <v>30</v>
      </c>
    </row>
    <row r="99" spans="1:21" ht="27.75" customHeight="1" thickBot="1" x14ac:dyDescent="0.3">
      <c r="A99" s="59" t="s">
        <v>25</v>
      </c>
      <c r="B99" s="60">
        <v>45608</v>
      </c>
      <c r="C99" s="104">
        <v>43997</v>
      </c>
      <c r="D99" s="61"/>
      <c r="E99" s="61" t="s">
        <v>221</v>
      </c>
      <c r="F99" s="64" t="s">
        <v>222</v>
      </c>
      <c r="G99" s="49">
        <v>7.38860009905894</v>
      </c>
      <c r="H99" s="50">
        <v>1758</v>
      </c>
      <c r="I99" s="50">
        <f t="shared" si="13"/>
        <v>12989.158974145617</v>
      </c>
      <c r="J99" s="51"/>
      <c r="K99" s="52"/>
      <c r="L99" s="53">
        <f t="shared" si="9"/>
        <v>0</v>
      </c>
      <c r="M99" s="54">
        <f t="shared" si="10"/>
        <v>1758</v>
      </c>
      <c r="N99" s="50">
        <f t="shared" si="14"/>
        <v>12989.158974145617</v>
      </c>
      <c r="O99" s="55">
        <f t="shared" si="16"/>
        <v>7.3886000990589409</v>
      </c>
      <c r="P99" s="56">
        <v>25</v>
      </c>
      <c r="Q99" s="50">
        <f t="shared" si="15"/>
        <v>184.71500247647353</v>
      </c>
      <c r="R99" s="50">
        <f t="shared" si="11"/>
        <v>1733</v>
      </c>
      <c r="S99" s="50">
        <f t="shared" si="12"/>
        <v>12804.443971669145</v>
      </c>
      <c r="T99" s="62" t="s">
        <v>62</v>
      </c>
      <c r="U99" s="63" t="s">
        <v>63</v>
      </c>
    </row>
    <row r="100" spans="1:21" ht="27.75" customHeight="1" thickBot="1" x14ac:dyDescent="0.3">
      <c r="A100" s="59" t="s">
        <v>25</v>
      </c>
      <c r="B100" s="60">
        <v>43134</v>
      </c>
      <c r="C100" s="107">
        <v>45666</v>
      </c>
      <c r="D100" s="61" t="s">
        <v>223</v>
      </c>
      <c r="E100" s="61" t="s">
        <v>224</v>
      </c>
      <c r="F100" s="80" t="s">
        <v>28</v>
      </c>
      <c r="G100" s="49">
        <v>50</v>
      </c>
      <c r="H100" s="50">
        <v>21</v>
      </c>
      <c r="I100" s="50">
        <f t="shared" si="13"/>
        <v>1050</v>
      </c>
      <c r="J100" s="51"/>
      <c r="K100" s="52"/>
      <c r="L100" s="53">
        <f t="shared" si="9"/>
        <v>0</v>
      </c>
      <c r="M100" s="54">
        <f t="shared" si="10"/>
        <v>21</v>
      </c>
      <c r="N100" s="50">
        <f t="shared" si="14"/>
        <v>1050</v>
      </c>
      <c r="O100" s="55">
        <f t="shared" si="16"/>
        <v>50</v>
      </c>
      <c r="P100" s="56"/>
      <c r="Q100" s="50">
        <f t="shared" si="15"/>
        <v>0</v>
      </c>
      <c r="R100" s="50">
        <f t="shared" si="11"/>
        <v>21</v>
      </c>
      <c r="S100" s="50">
        <f t="shared" si="12"/>
        <v>1050</v>
      </c>
      <c r="T100" s="62" t="s">
        <v>29</v>
      </c>
      <c r="U100" s="63" t="s">
        <v>30</v>
      </c>
    </row>
    <row r="101" spans="1:21" ht="27.75" customHeight="1" thickBot="1" x14ac:dyDescent="0.3">
      <c r="A101" s="59" t="s">
        <v>25</v>
      </c>
      <c r="B101" s="60">
        <v>44459</v>
      </c>
      <c r="C101" s="105">
        <v>45666</v>
      </c>
      <c r="D101" s="61"/>
      <c r="E101" s="61" t="s">
        <v>225</v>
      </c>
      <c r="F101" s="80" t="s">
        <v>28</v>
      </c>
      <c r="G101" s="49">
        <v>41.100775193798441</v>
      </c>
      <c r="H101" s="50">
        <v>197</v>
      </c>
      <c r="I101" s="50">
        <f t="shared" si="13"/>
        <v>8096.852713178293</v>
      </c>
      <c r="J101" s="51"/>
      <c r="K101" s="52"/>
      <c r="L101" s="53">
        <f t="shared" si="9"/>
        <v>0</v>
      </c>
      <c r="M101" s="54">
        <f t="shared" si="10"/>
        <v>197</v>
      </c>
      <c r="N101" s="50">
        <f t="shared" si="14"/>
        <v>8096.852713178293</v>
      </c>
      <c r="O101" s="55">
        <f t="shared" si="16"/>
        <v>41.100775193798441</v>
      </c>
      <c r="P101" s="56">
        <v>3</v>
      </c>
      <c r="Q101" s="50">
        <f t="shared" si="15"/>
        <v>123.30232558139532</v>
      </c>
      <c r="R101" s="50">
        <f t="shared" si="11"/>
        <v>194</v>
      </c>
      <c r="S101" s="50">
        <f t="shared" si="12"/>
        <v>7973.550387596898</v>
      </c>
      <c r="T101" s="62" t="s">
        <v>29</v>
      </c>
      <c r="U101" s="63" t="s">
        <v>30</v>
      </c>
    </row>
    <row r="102" spans="1:21" ht="27.75" customHeight="1" thickBot="1" x14ac:dyDescent="0.3">
      <c r="A102" s="77" t="s">
        <v>25</v>
      </c>
      <c r="B102" s="78">
        <v>44459</v>
      </c>
      <c r="C102" s="103">
        <v>45814</v>
      </c>
      <c r="D102" s="79" t="s">
        <v>226</v>
      </c>
      <c r="E102" s="79" t="s">
        <v>227</v>
      </c>
      <c r="F102" s="80" t="s">
        <v>28</v>
      </c>
      <c r="G102" s="49">
        <v>289.14077984625357</v>
      </c>
      <c r="H102" s="50">
        <v>0</v>
      </c>
      <c r="I102" s="50">
        <f t="shared" si="13"/>
        <v>0</v>
      </c>
      <c r="J102" s="70"/>
      <c r="K102" s="81"/>
      <c r="L102" s="53">
        <f t="shared" si="9"/>
        <v>0</v>
      </c>
      <c r="M102" s="54">
        <f t="shared" si="10"/>
        <v>0</v>
      </c>
      <c r="N102" s="50">
        <f t="shared" si="14"/>
        <v>0</v>
      </c>
      <c r="O102" s="55">
        <f t="shared" si="16"/>
        <v>289.14077984625357</v>
      </c>
      <c r="P102" s="56"/>
      <c r="Q102" s="50">
        <f t="shared" si="15"/>
        <v>0</v>
      </c>
      <c r="R102" s="50">
        <f t="shared" si="11"/>
        <v>0</v>
      </c>
      <c r="S102" s="50">
        <f t="shared" si="12"/>
        <v>0</v>
      </c>
      <c r="T102" s="82" t="s">
        <v>29</v>
      </c>
      <c r="U102" s="83" t="s">
        <v>30</v>
      </c>
    </row>
    <row r="103" spans="1:21" ht="27.75" customHeight="1" x14ac:dyDescent="0.25">
      <c r="A103" s="77" t="s">
        <v>25</v>
      </c>
      <c r="B103" s="78">
        <v>43801</v>
      </c>
      <c r="C103" s="106">
        <v>45716</v>
      </c>
      <c r="D103" s="79" t="s">
        <v>228</v>
      </c>
      <c r="E103" s="79" t="s">
        <v>229</v>
      </c>
      <c r="F103" s="80" t="s">
        <v>28</v>
      </c>
      <c r="G103" s="49">
        <v>1165.2724545454546</v>
      </c>
      <c r="H103" s="50">
        <v>20</v>
      </c>
      <c r="I103" s="50">
        <f t="shared" si="13"/>
        <v>23305.449090909093</v>
      </c>
      <c r="J103" s="70"/>
      <c r="K103" s="81"/>
      <c r="L103" s="53">
        <f t="shared" si="9"/>
        <v>0</v>
      </c>
      <c r="M103" s="54">
        <f t="shared" si="10"/>
        <v>20</v>
      </c>
      <c r="N103" s="50">
        <f t="shared" si="14"/>
        <v>23305.449090909093</v>
      </c>
      <c r="O103" s="55">
        <f t="shared" si="16"/>
        <v>1165.2724545454546</v>
      </c>
      <c r="P103" s="56"/>
      <c r="Q103" s="50">
        <f t="shared" si="15"/>
        <v>0</v>
      </c>
      <c r="R103" s="50">
        <f t="shared" si="11"/>
        <v>20</v>
      </c>
      <c r="S103" s="50">
        <f t="shared" si="12"/>
        <v>23305.449090909093</v>
      </c>
      <c r="T103" s="82" t="s">
        <v>29</v>
      </c>
      <c r="U103" s="83" t="s">
        <v>30</v>
      </c>
    </row>
    <row r="104" spans="1:21" ht="27.75" customHeight="1" thickBot="1" x14ac:dyDescent="0.3">
      <c r="A104" s="59" t="s">
        <v>25</v>
      </c>
      <c r="B104" s="60">
        <v>45608</v>
      </c>
      <c r="C104" s="106">
        <v>44367</v>
      </c>
      <c r="D104" s="61"/>
      <c r="E104" s="61" t="s">
        <v>230</v>
      </c>
      <c r="F104" s="64" t="s">
        <v>222</v>
      </c>
      <c r="G104" s="49">
        <v>4.6215854016547979</v>
      </c>
      <c r="H104" s="54">
        <v>2551</v>
      </c>
      <c r="I104" s="50">
        <f t="shared" si="13"/>
        <v>11789.664359621389</v>
      </c>
      <c r="J104" s="53"/>
      <c r="K104" s="65"/>
      <c r="L104" s="53">
        <f t="shared" si="9"/>
        <v>0</v>
      </c>
      <c r="M104" s="54">
        <f t="shared" si="10"/>
        <v>2551</v>
      </c>
      <c r="N104" s="54">
        <f t="shared" si="14"/>
        <v>11789.664359621389</v>
      </c>
      <c r="O104" s="74">
        <f t="shared" si="16"/>
        <v>4.6215854016547979</v>
      </c>
      <c r="P104" s="56">
        <v>48</v>
      </c>
      <c r="Q104" s="54">
        <f t="shared" si="15"/>
        <v>221.8360992794303</v>
      </c>
      <c r="R104" s="54">
        <f t="shared" si="11"/>
        <v>2503</v>
      </c>
      <c r="S104" s="54">
        <f t="shared" si="12"/>
        <v>11567.828260341959</v>
      </c>
      <c r="T104" s="62" t="s">
        <v>62</v>
      </c>
      <c r="U104" s="63" t="s">
        <v>63</v>
      </c>
    </row>
    <row r="105" spans="1:21" ht="27.75" customHeight="1" thickBot="1" x14ac:dyDescent="0.3">
      <c r="A105" s="59" t="s">
        <v>25</v>
      </c>
      <c r="B105" s="60">
        <v>45421</v>
      </c>
      <c r="C105" s="103">
        <v>45751</v>
      </c>
      <c r="D105" s="61" t="s">
        <v>231</v>
      </c>
      <c r="E105" s="61" t="s">
        <v>232</v>
      </c>
      <c r="F105" s="64" t="s">
        <v>28</v>
      </c>
      <c r="G105" s="49">
        <v>101.48</v>
      </c>
      <c r="H105" s="50">
        <v>2</v>
      </c>
      <c r="I105" s="50">
        <f t="shared" si="13"/>
        <v>202.96</v>
      </c>
      <c r="J105" s="51"/>
      <c r="K105" s="52"/>
      <c r="L105" s="53">
        <f t="shared" si="9"/>
        <v>0</v>
      </c>
      <c r="M105" s="54">
        <f t="shared" si="10"/>
        <v>2</v>
      </c>
      <c r="N105" s="50">
        <f t="shared" si="14"/>
        <v>202.96</v>
      </c>
      <c r="O105" s="55">
        <f t="shared" si="16"/>
        <v>101.48</v>
      </c>
      <c r="P105" s="56">
        <v>2</v>
      </c>
      <c r="Q105" s="50">
        <f t="shared" si="15"/>
        <v>202.96</v>
      </c>
      <c r="R105" s="50">
        <f t="shared" si="11"/>
        <v>0</v>
      </c>
      <c r="S105" s="50">
        <f t="shared" si="12"/>
        <v>0</v>
      </c>
      <c r="T105" s="62" t="s">
        <v>38</v>
      </c>
      <c r="U105" s="63" t="s">
        <v>39</v>
      </c>
    </row>
    <row r="106" spans="1:21" ht="27.75" customHeight="1" thickBot="1" x14ac:dyDescent="0.3">
      <c r="A106" s="59" t="s">
        <v>25</v>
      </c>
      <c r="B106" s="60">
        <v>44456</v>
      </c>
      <c r="C106" s="103">
        <v>45751</v>
      </c>
      <c r="D106" s="61" t="s">
        <v>233</v>
      </c>
      <c r="E106" s="61" t="s">
        <v>234</v>
      </c>
      <c r="F106" s="64" t="s">
        <v>28</v>
      </c>
      <c r="G106" s="49">
        <v>101.48</v>
      </c>
      <c r="H106" s="50">
        <v>1</v>
      </c>
      <c r="I106" s="50">
        <f t="shared" si="13"/>
        <v>101.48</v>
      </c>
      <c r="J106" s="51"/>
      <c r="K106" s="52"/>
      <c r="L106" s="53">
        <f t="shared" si="9"/>
        <v>0</v>
      </c>
      <c r="M106" s="54">
        <f t="shared" si="10"/>
        <v>1</v>
      </c>
      <c r="N106" s="50">
        <f t="shared" si="14"/>
        <v>101.48</v>
      </c>
      <c r="O106" s="55">
        <f t="shared" si="16"/>
        <v>101.48</v>
      </c>
      <c r="P106" s="56">
        <v>1</v>
      </c>
      <c r="Q106" s="50">
        <f t="shared" si="15"/>
        <v>101.48</v>
      </c>
      <c r="R106" s="50">
        <f t="shared" si="11"/>
        <v>0</v>
      </c>
      <c r="S106" s="50">
        <f t="shared" si="12"/>
        <v>0</v>
      </c>
      <c r="T106" s="62" t="s">
        <v>38</v>
      </c>
      <c r="U106" s="63" t="s">
        <v>39</v>
      </c>
    </row>
    <row r="107" spans="1:21" ht="27.75" customHeight="1" x14ac:dyDescent="0.25">
      <c r="A107" s="59" t="s">
        <v>25</v>
      </c>
      <c r="B107" s="60">
        <v>45391</v>
      </c>
      <c r="C107" s="106">
        <v>43801</v>
      </c>
      <c r="D107" s="61" t="s">
        <v>235</v>
      </c>
      <c r="E107" s="64" t="s">
        <v>236</v>
      </c>
      <c r="F107" s="64" t="s">
        <v>57</v>
      </c>
      <c r="G107" s="49">
        <v>407.453125</v>
      </c>
      <c r="H107" s="50">
        <v>21</v>
      </c>
      <c r="I107" s="50">
        <f t="shared" si="13"/>
        <v>8556.515625</v>
      </c>
      <c r="J107" s="51"/>
      <c r="K107" s="52"/>
      <c r="L107" s="53">
        <f t="shared" si="9"/>
        <v>0</v>
      </c>
      <c r="M107" s="54">
        <f t="shared" si="10"/>
        <v>21</v>
      </c>
      <c r="N107" s="50">
        <f t="shared" si="14"/>
        <v>8556.515625</v>
      </c>
      <c r="O107" s="55">
        <f t="shared" si="16"/>
        <v>407.453125</v>
      </c>
      <c r="P107" s="56"/>
      <c r="Q107" s="50">
        <f t="shared" si="15"/>
        <v>0</v>
      </c>
      <c r="R107" s="50">
        <f t="shared" si="11"/>
        <v>21</v>
      </c>
      <c r="S107" s="50">
        <f t="shared" si="12"/>
        <v>8556.515625</v>
      </c>
      <c r="T107" s="62" t="s">
        <v>29</v>
      </c>
      <c r="U107" s="63" t="s">
        <v>30</v>
      </c>
    </row>
    <row r="108" spans="1:21" ht="27.75" customHeight="1" thickBot="1" x14ac:dyDescent="0.3">
      <c r="A108" s="59" t="s">
        <v>25</v>
      </c>
      <c r="B108" s="60">
        <v>43996</v>
      </c>
      <c r="C108" s="104">
        <v>43801</v>
      </c>
      <c r="D108" s="61" t="s">
        <v>237</v>
      </c>
      <c r="E108" s="75" t="s">
        <v>238</v>
      </c>
      <c r="F108" s="64" t="s">
        <v>28</v>
      </c>
      <c r="G108" s="49">
        <v>0</v>
      </c>
      <c r="H108" s="50">
        <v>0</v>
      </c>
      <c r="I108" s="50">
        <f t="shared" si="13"/>
        <v>0</v>
      </c>
      <c r="J108" s="51"/>
      <c r="K108" s="52"/>
      <c r="L108" s="53">
        <f t="shared" si="9"/>
        <v>0</v>
      </c>
      <c r="M108" s="54">
        <f t="shared" si="10"/>
        <v>0</v>
      </c>
      <c r="N108" s="50">
        <f t="shared" si="14"/>
        <v>0</v>
      </c>
      <c r="O108" s="55">
        <f t="shared" si="16"/>
        <v>0</v>
      </c>
      <c r="P108" s="56"/>
      <c r="Q108" s="50">
        <f t="shared" si="15"/>
        <v>0</v>
      </c>
      <c r="R108" s="50">
        <f t="shared" si="11"/>
        <v>0</v>
      </c>
      <c r="S108" s="50">
        <f t="shared" si="12"/>
        <v>0</v>
      </c>
      <c r="T108" s="62" t="s">
        <v>38</v>
      </c>
      <c r="U108" s="63" t="s">
        <v>39</v>
      </c>
    </row>
    <row r="109" spans="1:21" ht="27.75" customHeight="1" thickBot="1" x14ac:dyDescent="0.3">
      <c r="A109" s="59" t="s">
        <v>25</v>
      </c>
      <c r="B109" s="60">
        <v>44648</v>
      </c>
      <c r="C109" s="103">
        <v>45751</v>
      </c>
      <c r="D109" s="61" t="s">
        <v>239</v>
      </c>
      <c r="E109" s="61" t="s">
        <v>240</v>
      </c>
      <c r="F109" s="64" t="s">
        <v>28</v>
      </c>
      <c r="G109" s="49">
        <v>200.86222222222221</v>
      </c>
      <c r="H109" s="50">
        <v>28</v>
      </c>
      <c r="I109" s="50">
        <f t="shared" si="13"/>
        <v>5624.1422222222218</v>
      </c>
      <c r="J109" s="51"/>
      <c r="K109" s="52"/>
      <c r="L109" s="53">
        <f t="shared" si="9"/>
        <v>0</v>
      </c>
      <c r="M109" s="54">
        <f t="shared" si="10"/>
        <v>28</v>
      </c>
      <c r="N109" s="50">
        <f t="shared" si="14"/>
        <v>5624.1422222222218</v>
      </c>
      <c r="O109" s="55">
        <f t="shared" si="16"/>
        <v>200.86222222222221</v>
      </c>
      <c r="P109" s="56">
        <v>3</v>
      </c>
      <c r="Q109" s="50">
        <f t="shared" si="15"/>
        <v>602.58666666666659</v>
      </c>
      <c r="R109" s="50">
        <f t="shared" si="11"/>
        <v>25</v>
      </c>
      <c r="S109" s="50">
        <f t="shared" si="12"/>
        <v>5021.5555555555557</v>
      </c>
      <c r="T109" s="62" t="s">
        <v>38</v>
      </c>
      <c r="U109" s="63" t="s">
        <v>39</v>
      </c>
    </row>
    <row r="110" spans="1:21" ht="27.75" customHeight="1" thickBot="1" x14ac:dyDescent="0.3">
      <c r="A110" s="59" t="s">
        <v>25</v>
      </c>
      <c r="B110" s="60">
        <v>44459</v>
      </c>
      <c r="C110" s="107">
        <v>45666</v>
      </c>
      <c r="D110" s="61" t="s">
        <v>241</v>
      </c>
      <c r="E110" s="61" t="s">
        <v>242</v>
      </c>
      <c r="F110" s="64" t="s">
        <v>195</v>
      </c>
      <c r="G110" s="49">
        <v>200</v>
      </c>
      <c r="H110" s="50">
        <v>0</v>
      </c>
      <c r="I110" s="50">
        <f t="shared" si="13"/>
        <v>0</v>
      </c>
      <c r="J110" s="51"/>
      <c r="K110" s="52"/>
      <c r="L110" s="53">
        <f t="shared" si="9"/>
        <v>0</v>
      </c>
      <c r="M110" s="54">
        <f t="shared" si="10"/>
        <v>0</v>
      </c>
      <c r="N110" s="50">
        <f t="shared" si="14"/>
        <v>0</v>
      </c>
      <c r="O110" s="55">
        <f t="shared" si="16"/>
        <v>200</v>
      </c>
      <c r="P110" s="56"/>
      <c r="Q110" s="50">
        <f t="shared" si="15"/>
        <v>0</v>
      </c>
      <c r="R110" s="50">
        <f t="shared" si="11"/>
        <v>0</v>
      </c>
      <c r="S110" s="50">
        <f t="shared" si="12"/>
        <v>0</v>
      </c>
      <c r="T110" s="62" t="s">
        <v>29</v>
      </c>
      <c r="U110" s="63" t="s">
        <v>30</v>
      </c>
    </row>
    <row r="111" spans="1:21" ht="27.75" customHeight="1" x14ac:dyDescent="0.25">
      <c r="A111" s="59" t="s">
        <v>25</v>
      </c>
      <c r="B111" s="60">
        <v>44459</v>
      </c>
      <c r="C111" s="105">
        <v>45666</v>
      </c>
      <c r="D111" s="61" t="s">
        <v>243</v>
      </c>
      <c r="E111" s="61" t="s">
        <v>244</v>
      </c>
      <c r="F111" s="64" t="s">
        <v>28</v>
      </c>
      <c r="G111" s="49">
        <v>8.8013927855711422</v>
      </c>
      <c r="H111" s="50">
        <v>2001</v>
      </c>
      <c r="I111" s="50">
        <f t="shared" si="13"/>
        <v>17611.586963927857</v>
      </c>
      <c r="J111" s="51"/>
      <c r="K111" s="52"/>
      <c r="L111" s="53">
        <f t="shared" si="9"/>
        <v>0</v>
      </c>
      <c r="M111" s="54">
        <f t="shared" si="10"/>
        <v>2001</v>
      </c>
      <c r="N111" s="50">
        <f t="shared" si="14"/>
        <v>17611.586963927857</v>
      </c>
      <c r="O111" s="55">
        <f t="shared" si="16"/>
        <v>8.8013927855711422</v>
      </c>
      <c r="P111" s="56">
        <v>528</v>
      </c>
      <c r="Q111" s="50">
        <f t="shared" si="15"/>
        <v>4647.1353907815628</v>
      </c>
      <c r="R111" s="50">
        <f t="shared" si="11"/>
        <v>1473</v>
      </c>
      <c r="S111" s="50">
        <f t="shared" si="12"/>
        <v>12964.451573146293</v>
      </c>
      <c r="T111" s="62" t="s">
        <v>29</v>
      </c>
      <c r="U111" s="63" t="s">
        <v>30</v>
      </c>
    </row>
    <row r="112" spans="1:21" ht="27.75" customHeight="1" x14ac:dyDescent="0.25">
      <c r="A112" s="59" t="s">
        <v>25</v>
      </c>
      <c r="B112" s="60">
        <v>43805</v>
      </c>
      <c r="C112" s="108">
        <v>45666</v>
      </c>
      <c r="D112" s="61">
        <v>2</v>
      </c>
      <c r="E112" s="61" t="s">
        <v>245</v>
      </c>
      <c r="F112" s="64" t="s">
        <v>28</v>
      </c>
      <c r="G112" s="49">
        <v>11.927318295739333</v>
      </c>
      <c r="H112" s="50">
        <v>0</v>
      </c>
      <c r="I112" s="50">
        <f t="shared" si="13"/>
        <v>0</v>
      </c>
      <c r="J112" s="51"/>
      <c r="K112" s="52"/>
      <c r="L112" s="53">
        <f t="shared" si="9"/>
        <v>0</v>
      </c>
      <c r="M112" s="54">
        <f t="shared" si="10"/>
        <v>0</v>
      </c>
      <c r="N112" s="50">
        <f t="shared" si="14"/>
        <v>0</v>
      </c>
      <c r="O112" s="55">
        <f t="shared" si="16"/>
        <v>11.927318295739333</v>
      </c>
      <c r="P112" s="56"/>
      <c r="Q112" s="50">
        <f t="shared" si="15"/>
        <v>0</v>
      </c>
      <c r="R112" s="50">
        <f t="shared" si="11"/>
        <v>0</v>
      </c>
      <c r="S112" s="50">
        <f t="shared" si="12"/>
        <v>0</v>
      </c>
      <c r="T112" s="62" t="s">
        <v>29</v>
      </c>
      <c r="U112" s="63" t="s">
        <v>30</v>
      </c>
    </row>
    <row r="113" spans="1:21" ht="27.75" customHeight="1" x14ac:dyDescent="0.25">
      <c r="A113" s="59" t="s">
        <v>25</v>
      </c>
      <c r="B113" s="60">
        <v>44459</v>
      </c>
      <c r="C113" s="106">
        <v>44801</v>
      </c>
      <c r="D113" s="61" t="s">
        <v>246</v>
      </c>
      <c r="E113" s="64" t="s">
        <v>247</v>
      </c>
      <c r="F113" s="64" t="s">
        <v>28</v>
      </c>
      <c r="G113" s="49">
        <v>19.091771428571427</v>
      </c>
      <c r="H113" s="50">
        <v>38</v>
      </c>
      <c r="I113" s="50">
        <f t="shared" si="13"/>
        <v>725.48731428571421</v>
      </c>
      <c r="J113" s="51"/>
      <c r="K113" s="52"/>
      <c r="L113" s="53">
        <f t="shared" si="9"/>
        <v>0</v>
      </c>
      <c r="M113" s="54">
        <f t="shared" si="10"/>
        <v>38</v>
      </c>
      <c r="N113" s="50">
        <f t="shared" si="14"/>
        <v>725.48731428571421</v>
      </c>
      <c r="O113" s="55">
        <f t="shared" si="16"/>
        <v>19.091771428571427</v>
      </c>
      <c r="P113" s="56">
        <v>8</v>
      </c>
      <c r="Q113" s="50">
        <f t="shared" si="15"/>
        <v>152.73417142857141</v>
      </c>
      <c r="R113" s="50">
        <f t="shared" si="11"/>
        <v>30</v>
      </c>
      <c r="S113" s="50">
        <f t="shared" si="12"/>
        <v>572.75314285714285</v>
      </c>
      <c r="T113" s="62" t="s">
        <v>29</v>
      </c>
      <c r="U113" s="63" t="s">
        <v>30</v>
      </c>
    </row>
    <row r="114" spans="1:21" ht="27.75" customHeight="1" x14ac:dyDescent="0.25">
      <c r="A114" s="59" t="s">
        <v>25</v>
      </c>
      <c r="B114" s="60">
        <v>43813</v>
      </c>
      <c r="C114" s="106">
        <v>45666</v>
      </c>
      <c r="D114" s="61" t="s">
        <v>248</v>
      </c>
      <c r="E114" s="61" t="s">
        <v>249</v>
      </c>
      <c r="F114" s="64" t="s">
        <v>28</v>
      </c>
      <c r="G114" s="49">
        <v>160</v>
      </c>
      <c r="H114" s="50">
        <v>1</v>
      </c>
      <c r="I114" s="50">
        <f t="shared" si="13"/>
        <v>160</v>
      </c>
      <c r="J114" s="51"/>
      <c r="K114" s="52"/>
      <c r="L114" s="53">
        <f t="shared" si="9"/>
        <v>0</v>
      </c>
      <c r="M114" s="54">
        <f t="shared" si="10"/>
        <v>1</v>
      </c>
      <c r="N114" s="50">
        <f t="shared" si="14"/>
        <v>160</v>
      </c>
      <c r="O114" s="55">
        <f t="shared" si="16"/>
        <v>160</v>
      </c>
      <c r="P114" s="56"/>
      <c r="Q114" s="50">
        <f t="shared" si="15"/>
        <v>0</v>
      </c>
      <c r="R114" s="50">
        <f t="shared" si="11"/>
        <v>1</v>
      </c>
      <c r="S114" s="50">
        <f t="shared" si="12"/>
        <v>160</v>
      </c>
      <c r="T114" s="62" t="s">
        <v>29</v>
      </c>
      <c r="U114" s="63" t="s">
        <v>30</v>
      </c>
    </row>
    <row r="115" spans="1:21" ht="27.75" customHeight="1" thickBot="1" x14ac:dyDescent="0.3">
      <c r="A115" s="59" t="s">
        <v>25</v>
      </c>
      <c r="B115" s="60">
        <v>44459</v>
      </c>
      <c r="C115" s="104">
        <v>45666</v>
      </c>
      <c r="D115" s="61" t="s">
        <v>250</v>
      </c>
      <c r="E115" s="61" t="s">
        <v>251</v>
      </c>
      <c r="F115" s="64" t="s">
        <v>28</v>
      </c>
      <c r="G115" s="49">
        <v>8.4542696420139887</v>
      </c>
      <c r="H115" s="50">
        <v>3220</v>
      </c>
      <c r="I115" s="50">
        <f t="shared" si="13"/>
        <v>27222.748247285042</v>
      </c>
      <c r="J115" s="51"/>
      <c r="K115" s="52"/>
      <c r="L115" s="53">
        <f t="shared" si="9"/>
        <v>0</v>
      </c>
      <c r="M115" s="54">
        <f t="shared" si="10"/>
        <v>3220</v>
      </c>
      <c r="N115" s="50">
        <f t="shared" si="14"/>
        <v>27222.748247285042</v>
      </c>
      <c r="O115" s="55">
        <f t="shared" si="16"/>
        <v>8.4542696420139887</v>
      </c>
      <c r="P115" s="56">
        <v>121</v>
      </c>
      <c r="Q115" s="50">
        <f t="shared" si="15"/>
        <v>1022.9666266836927</v>
      </c>
      <c r="R115" s="50">
        <f t="shared" si="11"/>
        <v>3099</v>
      </c>
      <c r="S115" s="50">
        <f t="shared" si="12"/>
        <v>26199.781620601352</v>
      </c>
      <c r="T115" s="62" t="s">
        <v>29</v>
      </c>
      <c r="U115" s="63" t="s">
        <v>30</v>
      </c>
    </row>
    <row r="116" spans="1:21" ht="27.75" customHeight="1" thickBot="1" x14ac:dyDescent="0.3">
      <c r="A116" s="59" t="s">
        <v>25</v>
      </c>
      <c r="B116" s="60">
        <v>44459</v>
      </c>
      <c r="C116" s="107">
        <v>45666</v>
      </c>
      <c r="D116" s="61" t="s">
        <v>252</v>
      </c>
      <c r="E116" s="61" t="s">
        <v>253</v>
      </c>
      <c r="F116" s="64" t="s">
        <v>28</v>
      </c>
      <c r="G116" s="49">
        <v>27.225733041575495</v>
      </c>
      <c r="H116" s="50">
        <v>2822</v>
      </c>
      <c r="I116" s="50">
        <f t="shared" si="13"/>
        <v>76831.018643326053</v>
      </c>
      <c r="J116" s="51"/>
      <c r="K116" s="52"/>
      <c r="L116" s="53">
        <f t="shared" si="9"/>
        <v>0</v>
      </c>
      <c r="M116" s="54">
        <f t="shared" si="10"/>
        <v>2822</v>
      </c>
      <c r="N116" s="50">
        <f t="shared" si="14"/>
        <v>76831.018643326053</v>
      </c>
      <c r="O116" s="55">
        <f t="shared" si="16"/>
        <v>27.225733041575499</v>
      </c>
      <c r="P116" s="56">
        <v>128</v>
      </c>
      <c r="Q116" s="50">
        <f t="shared" si="15"/>
        <v>3484.8938293216638</v>
      </c>
      <c r="R116" s="50">
        <f t="shared" si="11"/>
        <v>2694</v>
      </c>
      <c r="S116" s="50">
        <f t="shared" si="12"/>
        <v>73346.12481400439</v>
      </c>
      <c r="T116" s="62" t="s">
        <v>189</v>
      </c>
      <c r="U116" s="63" t="s">
        <v>190</v>
      </c>
    </row>
    <row r="117" spans="1:21" ht="27.75" customHeight="1" thickBot="1" x14ac:dyDescent="0.3">
      <c r="A117" s="59" t="s">
        <v>25</v>
      </c>
      <c r="B117" s="60">
        <v>44459</v>
      </c>
      <c r="C117" s="103">
        <v>42774</v>
      </c>
      <c r="D117" s="61" t="s">
        <v>254</v>
      </c>
      <c r="E117" s="61" t="s">
        <v>255</v>
      </c>
      <c r="F117" s="64" t="s">
        <v>28</v>
      </c>
      <c r="G117" s="49">
        <v>55.147155919596749</v>
      </c>
      <c r="H117" s="50">
        <v>542</v>
      </c>
      <c r="I117" s="50">
        <f t="shared" si="13"/>
        <v>29889.758508421437</v>
      </c>
      <c r="J117" s="53"/>
      <c r="K117" s="65"/>
      <c r="L117" s="53">
        <f t="shared" si="9"/>
        <v>0</v>
      </c>
      <c r="M117" s="54">
        <f t="shared" si="10"/>
        <v>542</v>
      </c>
      <c r="N117" s="54">
        <f t="shared" si="14"/>
        <v>29889.758508421437</v>
      </c>
      <c r="O117" s="55">
        <f t="shared" si="16"/>
        <v>55.147155919596749</v>
      </c>
      <c r="P117" s="56">
        <v>20</v>
      </c>
      <c r="Q117" s="54">
        <f t="shared" si="15"/>
        <v>1102.9431183919351</v>
      </c>
      <c r="R117" s="50">
        <f t="shared" si="11"/>
        <v>522</v>
      </c>
      <c r="S117" s="50">
        <f t="shared" si="12"/>
        <v>28786.815390029504</v>
      </c>
      <c r="T117" s="62" t="s">
        <v>189</v>
      </c>
      <c r="U117" s="63" t="s">
        <v>190</v>
      </c>
    </row>
    <row r="118" spans="1:21" ht="27.75" customHeight="1" thickBot="1" x14ac:dyDescent="0.3">
      <c r="A118" s="59" t="s">
        <v>25</v>
      </c>
      <c r="B118" s="60">
        <v>43508</v>
      </c>
      <c r="C118" s="106">
        <v>43509</v>
      </c>
      <c r="D118" s="61" t="s">
        <v>256</v>
      </c>
      <c r="E118" s="61" t="s">
        <v>257</v>
      </c>
      <c r="F118" s="64" t="s">
        <v>28</v>
      </c>
      <c r="G118" s="49">
        <v>0</v>
      </c>
      <c r="H118" s="50">
        <v>0</v>
      </c>
      <c r="I118" s="50">
        <f t="shared" si="13"/>
        <v>0</v>
      </c>
      <c r="J118" s="51"/>
      <c r="K118" s="52"/>
      <c r="L118" s="53">
        <f t="shared" si="9"/>
        <v>0</v>
      </c>
      <c r="M118" s="54">
        <f t="shared" si="10"/>
        <v>0</v>
      </c>
      <c r="N118" s="50">
        <f t="shared" si="14"/>
        <v>0</v>
      </c>
      <c r="O118" s="55">
        <f t="shared" si="16"/>
        <v>0</v>
      </c>
      <c r="P118" s="56"/>
      <c r="Q118" s="50">
        <f t="shared" si="15"/>
        <v>0</v>
      </c>
      <c r="R118" s="50">
        <f t="shared" si="11"/>
        <v>0</v>
      </c>
      <c r="S118" s="50">
        <f t="shared" si="12"/>
        <v>0</v>
      </c>
      <c r="T118" s="62" t="s">
        <v>189</v>
      </c>
      <c r="U118" s="63" t="s">
        <v>190</v>
      </c>
    </row>
    <row r="119" spans="1:21" ht="27.75" customHeight="1" thickBot="1" x14ac:dyDescent="0.3">
      <c r="A119" s="77" t="s">
        <v>25</v>
      </c>
      <c r="B119" s="60">
        <v>44459</v>
      </c>
      <c r="C119" s="103">
        <v>45814</v>
      </c>
      <c r="D119" s="61" t="s">
        <v>258</v>
      </c>
      <c r="E119" s="61" t="s">
        <v>259</v>
      </c>
      <c r="F119" s="64" t="s">
        <v>28</v>
      </c>
      <c r="G119" s="49">
        <v>228.92</v>
      </c>
      <c r="H119" s="50">
        <v>21</v>
      </c>
      <c r="I119" s="50">
        <f t="shared" si="13"/>
        <v>4807.32</v>
      </c>
      <c r="J119" s="51"/>
      <c r="K119" s="52"/>
      <c r="L119" s="53">
        <f t="shared" si="9"/>
        <v>0</v>
      </c>
      <c r="M119" s="54">
        <f t="shared" si="10"/>
        <v>21</v>
      </c>
      <c r="N119" s="50">
        <f t="shared" si="14"/>
        <v>4807.32</v>
      </c>
      <c r="O119" s="55">
        <f t="shared" si="16"/>
        <v>228.92</v>
      </c>
      <c r="P119" s="56"/>
      <c r="Q119" s="50">
        <f t="shared" si="15"/>
        <v>0</v>
      </c>
      <c r="R119" s="50">
        <f t="shared" si="11"/>
        <v>21</v>
      </c>
      <c r="S119" s="50">
        <f t="shared" si="12"/>
        <v>4807.32</v>
      </c>
      <c r="T119" s="62" t="s">
        <v>189</v>
      </c>
      <c r="U119" s="63" t="s">
        <v>190</v>
      </c>
    </row>
    <row r="120" spans="1:21" ht="27.75" customHeight="1" thickBot="1" x14ac:dyDescent="0.3">
      <c r="A120" s="59" t="s">
        <v>25</v>
      </c>
      <c r="B120" s="60">
        <v>44459</v>
      </c>
      <c r="C120" s="103">
        <v>45814</v>
      </c>
      <c r="D120" s="61" t="s">
        <v>260</v>
      </c>
      <c r="E120" s="61" t="s">
        <v>261</v>
      </c>
      <c r="F120" s="64" t="s">
        <v>28</v>
      </c>
      <c r="G120" s="49">
        <v>265.48124999999999</v>
      </c>
      <c r="H120" s="50">
        <v>21</v>
      </c>
      <c r="I120" s="50">
        <f t="shared" si="13"/>
        <v>5575.1062499999998</v>
      </c>
      <c r="J120" s="51"/>
      <c r="K120" s="52"/>
      <c r="L120" s="53">
        <f t="shared" si="9"/>
        <v>0</v>
      </c>
      <c r="M120" s="54">
        <f t="shared" si="10"/>
        <v>21</v>
      </c>
      <c r="N120" s="50">
        <f t="shared" si="14"/>
        <v>5575.1062499999998</v>
      </c>
      <c r="O120" s="55">
        <f t="shared" si="16"/>
        <v>265.48124999999999</v>
      </c>
      <c r="P120" s="56">
        <v>5</v>
      </c>
      <c r="Q120" s="50">
        <f t="shared" si="15"/>
        <v>1327.40625</v>
      </c>
      <c r="R120" s="50">
        <f t="shared" si="11"/>
        <v>16</v>
      </c>
      <c r="S120" s="50">
        <f t="shared" si="12"/>
        <v>4247.7</v>
      </c>
      <c r="T120" s="62" t="s">
        <v>189</v>
      </c>
      <c r="U120" s="63" t="s">
        <v>190</v>
      </c>
    </row>
    <row r="121" spans="1:21" ht="27.75" customHeight="1" thickBot="1" x14ac:dyDescent="0.3">
      <c r="A121" s="59" t="s">
        <v>25</v>
      </c>
      <c r="B121" s="60">
        <v>44801</v>
      </c>
      <c r="C121" s="103">
        <v>45751</v>
      </c>
      <c r="D121" s="61" t="s">
        <v>262</v>
      </c>
      <c r="E121" s="64" t="s">
        <v>263</v>
      </c>
      <c r="F121" s="64" t="s">
        <v>28</v>
      </c>
      <c r="G121" s="49">
        <v>0</v>
      </c>
      <c r="H121" s="50">
        <v>0</v>
      </c>
      <c r="I121" s="50">
        <f t="shared" si="13"/>
        <v>0</v>
      </c>
      <c r="J121" s="51"/>
      <c r="K121" s="52"/>
      <c r="L121" s="53">
        <f t="shared" si="9"/>
        <v>0</v>
      </c>
      <c r="M121" s="54">
        <f t="shared" si="10"/>
        <v>0</v>
      </c>
      <c r="N121" s="50">
        <f t="shared" si="14"/>
        <v>0</v>
      </c>
      <c r="O121" s="55">
        <f t="shared" si="16"/>
        <v>0</v>
      </c>
      <c r="P121" s="56"/>
      <c r="Q121" s="50">
        <f t="shared" si="15"/>
        <v>0</v>
      </c>
      <c r="R121" s="50">
        <f t="shared" si="11"/>
        <v>0</v>
      </c>
      <c r="S121" s="50">
        <f t="shared" si="12"/>
        <v>0</v>
      </c>
      <c r="T121" s="62" t="s">
        <v>29</v>
      </c>
      <c r="U121" s="63" t="s">
        <v>30</v>
      </c>
    </row>
    <row r="122" spans="1:21" ht="27.75" customHeight="1" x14ac:dyDescent="0.25">
      <c r="A122" s="59" t="s">
        <v>25</v>
      </c>
      <c r="B122" s="60">
        <v>45608</v>
      </c>
      <c r="C122" s="109">
        <v>45716</v>
      </c>
      <c r="D122" s="61"/>
      <c r="E122" s="64" t="s">
        <v>264</v>
      </c>
      <c r="F122" s="64" t="s">
        <v>28</v>
      </c>
      <c r="G122" s="49">
        <v>2.649812791446521</v>
      </c>
      <c r="H122" s="50">
        <v>832</v>
      </c>
      <c r="I122" s="50">
        <f t="shared" si="13"/>
        <v>2204.6442424835054</v>
      </c>
      <c r="J122" s="51"/>
      <c r="K122" s="52"/>
      <c r="L122" s="53">
        <f t="shared" si="9"/>
        <v>0</v>
      </c>
      <c r="M122" s="54">
        <f t="shared" si="10"/>
        <v>832</v>
      </c>
      <c r="N122" s="50">
        <f t="shared" si="14"/>
        <v>2204.6442424835054</v>
      </c>
      <c r="O122" s="55">
        <f t="shared" si="16"/>
        <v>2.649812791446521</v>
      </c>
      <c r="P122" s="56">
        <v>57</v>
      </c>
      <c r="Q122" s="50">
        <f t="shared" si="15"/>
        <v>151.0393291124517</v>
      </c>
      <c r="R122" s="50">
        <f t="shared" si="11"/>
        <v>775</v>
      </c>
      <c r="S122" s="50">
        <f t="shared" si="12"/>
        <v>2053.604913371054</v>
      </c>
      <c r="T122" s="62" t="s">
        <v>62</v>
      </c>
      <c r="U122" s="63" t="s">
        <v>63</v>
      </c>
    </row>
    <row r="123" spans="1:21" ht="27.75" customHeight="1" thickBot="1" x14ac:dyDescent="0.3">
      <c r="A123" s="59" t="s">
        <v>25</v>
      </c>
      <c r="B123" s="60">
        <v>43511</v>
      </c>
      <c r="C123" s="107">
        <v>45666</v>
      </c>
      <c r="D123" s="61" t="s">
        <v>265</v>
      </c>
      <c r="E123" s="61" t="s">
        <v>266</v>
      </c>
      <c r="F123" s="64" t="s">
        <v>28</v>
      </c>
      <c r="G123" s="49">
        <v>12.227611336032389</v>
      </c>
      <c r="H123" s="50">
        <v>297</v>
      </c>
      <c r="I123" s="50">
        <f t="shared" si="13"/>
        <v>3631.6005668016196</v>
      </c>
      <c r="J123" s="51"/>
      <c r="K123" s="52"/>
      <c r="L123" s="53">
        <f t="shared" si="9"/>
        <v>0</v>
      </c>
      <c r="M123" s="54">
        <f t="shared" si="10"/>
        <v>297</v>
      </c>
      <c r="N123" s="50">
        <f t="shared" si="14"/>
        <v>3631.6005668016196</v>
      </c>
      <c r="O123" s="55">
        <f t="shared" si="16"/>
        <v>12.227611336032389</v>
      </c>
      <c r="P123" s="56">
        <v>6</v>
      </c>
      <c r="Q123" s="50">
        <f t="shared" si="15"/>
        <v>73.365668016194334</v>
      </c>
      <c r="R123" s="50">
        <f t="shared" si="11"/>
        <v>291</v>
      </c>
      <c r="S123" s="50">
        <f t="shared" si="12"/>
        <v>3558.2348987854252</v>
      </c>
      <c r="T123" s="62" t="s">
        <v>29</v>
      </c>
      <c r="U123" s="63" t="s">
        <v>30</v>
      </c>
    </row>
    <row r="124" spans="1:21" ht="27.75" customHeight="1" thickBot="1" x14ac:dyDescent="0.3">
      <c r="A124" s="59" t="s">
        <v>25</v>
      </c>
      <c r="B124" s="60">
        <v>44459</v>
      </c>
      <c r="C124" s="103">
        <v>45666</v>
      </c>
      <c r="D124" s="61" t="s">
        <v>267</v>
      </c>
      <c r="E124" s="61" t="s">
        <v>268</v>
      </c>
      <c r="F124" s="64" t="s">
        <v>28</v>
      </c>
      <c r="G124" s="49">
        <v>27.645429975429973</v>
      </c>
      <c r="H124" s="50">
        <v>175</v>
      </c>
      <c r="I124" s="50">
        <f t="shared" si="13"/>
        <v>4837.9502457002454</v>
      </c>
      <c r="J124" s="51"/>
      <c r="K124" s="52"/>
      <c r="L124" s="53">
        <f t="shared" si="9"/>
        <v>0</v>
      </c>
      <c r="M124" s="54">
        <f t="shared" si="10"/>
        <v>175</v>
      </c>
      <c r="N124" s="50">
        <f t="shared" si="14"/>
        <v>4837.9502457002454</v>
      </c>
      <c r="O124" s="55">
        <f t="shared" si="16"/>
        <v>27.645429975429973</v>
      </c>
      <c r="P124" s="56">
        <v>23</v>
      </c>
      <c r="Q124" s="50">
        <f t="shared" si="15"/>
        <v>635.84488943488941</v>
      </c>
      <c r="R124" s="50">
        <f t="shared" si="11"/>
        <v>152</v>
      </c>
      <c r="S124" s="50">
        <f t="shared" si="12"/>
        <v>4202.105356265356</v>
      </c>
      <c r="T124" s="62" t="s">
        <v>29</v>
      </c>
      <c r="U124" s="63" t="s">
        <v>30</v>
      </c>
    </row>
    <row r="125" spans="1:21" ht="27.75" customHeight="1" thickBot="1" x14ac:dyDescent="0.3">
      <c r="A125" s="59" t="s">
        <v>25</v>
      </c>
      <c r="B125" s="60">
        <v>44459</v>
      </c>
      <c r="C125" s="106">
        <v>44460</v>
      </c>
      <c r="D125" s="61" t="s">
        <v>269</v>
      </c>
      <c r="E125" s="61" t="s">
        <v>270</v>
      </c>
      <c r="F125" s="64" t="s">
        <v>28</v>
      </c>
      <c r="G125" s="49">
        <v>0</v>
      </c>
      <c r="H125" s="50">
        <v>0</v>
      </c>
      <c r="I125" s="50">
        <f t="shared" si="13"/>
        <v>0</v>
      </c>
      <c r="J125" s="51"/>
      <c r="K125" s="52"/>
      <c r="L125" s="53">
        <f t="shared" si="9"/>
        <v>0</v>
      </c>
      <c r="M125" s="54">
        <f t="shared" si="10"/>
        <v>0</v>
      </c>
      <c r="N125" s="50">
        <f t="shared" si="14"/>
        <v>0</v>
      </c>
      <c r="O125" s="55">
        <f t="shared" si="16"/>
        <v>0</v>
      </c>
      <c r="P125" s="56"/>
      <c r="Q125" s="50">
        <f t="shared" si="15"/>
        <v>0</v>
      </c>
      <c r="R125" s="50">
        <f t="shared" si="11"/>
        <v>0</v>
      </c>
      <c r="S125" s="50">
        <f t="shared" si="12"/>
        <v>0</v>
      </c>
      <c r="T125" s="62" t="s">
        <v>29</v>
      </c>
      <c r="U125" s="63" t="s">
        <v>30</v>
      </c>
    </row>
    <row r="126" spans="1:21" ht="27.75" customHeight="1" x14ac:dyDescent="0.25">
      <c r="A126" s="59" t="s">
        <v>25</v>
      </c>
      <c r="B126" s="60">
        <v>43504</v>
      </c>
      <c r="C126" s="105">
        <v>43809</v>
      </c>
      <c r="D126" s="61" t="s">
        <v>271</v>
      </c>
      <c r="E126" s="61" t="s">
        <v>272</v>
      </c>
      <c r="F126" s="64" t="s">
        <v>28</v>
      </c>
      <c r="G126" s="49">
        <v>25</v>
      </c>
      <c r="H126" s="50">
        <v>0</v>
      </c>
      <c r="I126" s="50">
        <f t="shared" si="13"/>
        <v>0</v>
      </c>
      <c r="J126" s="53"/>
      <c r="K126" s="65"/>
      <c r="L126" s="53">
        <f t="shared" si="9"/>
        <v>0</v>
      </c>
      <c r="M126" s="54">
        <f t="shared" si="10"/>
        <v>0</v>
      </c>
      <c r="N126" s="54">
        <f t="shared" si="14"/>
        <v>0</v>
      </c>
      <c r="O126" s="55">
        <f t="shared" si="16"/>
        <v>25</v>
      </c>
      <c r="P126" s="56"/>
      <c r="Q126" s="54">
        <f t="shared" si="15"/>
        <v>0</v>
      </c>
      <c r="R126" s="50">
        <f t="shared" si="11"/>
        <v>0</v>
      </c>
      <c r="S126" s="50">
        <f t="shared" si="12"/>
        <v>0</v>
      </c>
      <c r="T126" s="62" t="s">
        <v>29</v>
      </c>
      <c r="U126" s="63" t="s">
        <v>30</v>
      </c>
    </row>
    <row r="127" spans="1:21" ht="27.75" customHeight="1" x14ac:dyDescent="0.25">
      <c r="A127" s="59" t="s">
        <v>25</v>
      </c>
      <c r="B127" s="60">
        <v>43504</v>
      </c>
      <c r="C127" s="106">
        <v>44648</v>
      </c>
      <c r="D127" s="61" t="s">
        <v>273</v>
      </c>
      <c r="E127" s="61" t="s">
        <v>274</v>
      </c>
      <c r="F127" s="64" t="s">
        <v>28</v>
      </c>
      <c r="G127" s="49">
        <v>0</v>
      </c>
      <c r="H127" s="50">
        <v>0</v>
      </c>
      <c r="I127" s="50">
        <f t="shared" si="13"/>
        <v>0</v>
      </c>
      <c r="J127" s="53"/>
      <c r="K127" s="65"/>
      <c r="L127" s="53">
        <f t="shared" si="9"/>
        <v>0</v>
      </c>
      <c r="M127" s="54">
        <f t="shared" si="10"/>
        <v>0</v>
      </c>
      <c r="N127" s="54">
        <f t="shared" si="14"/>
        <v>0</v>
      </c>
      <c r="O127" s="55">
        <f t="shared" si="16"/>
        <v>0</v>
      </c>
      <c r="P127" s="56"/>
      <c r="Q127" s="54">
        <f t="shared" si="15"/>
        <v>0</v>
      </c>
      <c r="R127" s="50">
        <f t="shared" si="11"/>
        <v>0</v>
      </c>
      <c r="S127" s="50">
        <f t="shared" si="12"/>
        <v>0</v>
      </c>
      <c r="T127" s="62" t="s">
        <v>29</v>
      </c>
      <c r="U127" s="63" t="s">
        <v>30</v>
      </c>
    </row>
    <row r="128" spans="1:21" ht="27.75" customHeight="1" thickBot="1" x14ac:dyDescent="0.3">
      <c r="A128" s="59" t="s">
        <v>25</v>
      </c>
      <c r="B128" s="60">
        <v>43504</v>
      </c>
      <c r="C128" s="104">
        <v>42835</v>
      </c>
      <c r="D128" s="61" t="s">
        <v>275</v>
      </c>
      <c r="E128" s="84" t="s">
        <v>276</v>
      </c>
      <c r="F128" s="64" t="s">
        <v>28</v>
      </c>
      <c r="G128" s="49">
        <v>125</v>
      </c>
      <c r="H128" s="50">
        <v>1</v>
      </c>
      <c r="I128" s="50">
        <f t="shared" si="13"/>
        <v>125</v>
      </c>
      <c r="J128" s="51"/>
      <c r="K128" s="52"/>
      <c r="L128" s="53">
        <f t="shared" si="9"/>
        <v>0</v>
      </c>
      <c r="M128" s="54">
        <f t="shared" si="10"/>
        <v>1</v>
      </c>
      <c r="N128" s="50">
        <f t="shared" si="14"/>
        <v>125</v>
      </c>
      <c r="O128" s="55">
        <f t="shared" si="16"/>
        <v>125</v>
      </c>
      <c r="P128" s="56"/>
      <c r="Q128" s="50">
        <f t="shared" si="15"/>
        <v>0</v>
      </c>
      <c r="R128" s="50">
        <f t="shared" si="11"/>
        <v>1</v>
      </c>
      <c r="S128" s="50">
        <f t="shared" si="12"/>
        <v>125</v>
      </c>
      <c r="T128" s="62" t="s">
        <v>38</v>
      </c>
      <c r="U128" s="63" t="s">
        <v>39</v>
      </c>
    </row>
    <row r="129" spans="1:21" ht="27.75" customHeight="1" x14ac:dyDescent="0.25">
      <c r="A129" s="59" t="s">
        <v>25</v>
      </c>
      <c r="B129" s="60">
        <v>43504</v>
      </c>
      <c r="C129" s="106">
        <v>43505</v>
      </c>
      <c r="D129" s="61" t="s">
        <v>277</v>
      </c>
      <c r="E129" s="61" t="s">
        <v>278</v>
      </c>
      <c r="F129" s="64" t="s">
        <v>28</v>
      </c>
      <c r="G129" s="49">
        <v>0</v>
      </c>
      <c r="H129" s="50">
        <v>0</v>
      </c>
      <c r="I129" s="50">
        <f t="shared" si="13"/>
        <v>0</v>
      </c>
      <c r="J129" s="53"/>
      <c r="K129" s="65"/>
      <c r="L129" s="53">
        <f t="shared" si="9"/>
        <v>0</v>
      </c>
      <c r="M129" s="54">
        <f t="shared" si="10"/>
        <v>0</v>
      </c>
      <c r="N129" s="54">
        <f t="shared" si="14"/>
        <v>0</v>
      </c>
      <c r="O129" s="55">
        <f t="shared" si="16"/>
        <v>0</v>
      </c>
      <c r="P129" s="56"/>
      <c r="Q129" s="54">
        <f t="shared" si="15"/>
        <v>0</v>
      </c>
      <c r="R129" s="50">
        <f t="shared" si="11"/>
        <v>0</v>
      </c>
      <c r="S129" s="50">
        <f t="shared" si="12"/>
        <v>0</v>
      </c>
      <c r="T129" s="62" t="s">
        <v>279</v>
      </c>
      <c r="U129" s="63" t="s">
        <v>280</v>
      </c>
    </row>
    <row r="130" spans="1:21" ht="27.75" customHeight="1" x14ac:dyDescent="0.25">
      <c r="A130" s="59" t="s">
        <v>25</v>
      </c>
      <c r="B130" s="60">
        <v>43504</v>
      </c>
      <c r="C130" s="106">
        <v>43504</v>
      </c>
      <c r="D130" s="61" t="s">
        <v>281</v>
      </c>
      <c r="E130" s="61" t="s">
        <v>282</v>
      </c>
      <c r="F130" s="64" t="s">
        <v>28</v>
      </c>
      <c r="G130" s="49">
        <v>0</v>
      </c>
      <c r="H130" s="50">
        <v>0</v>
      </c>
      <c r="I130" s="50">
        <f t="shared" si="13"/>
        <v>0</v>
      </c>
      <c r="J130" s="53"/>
      <c r="K130" s="65"/>
      <c r="L130" s="53">
        <f t="shared" si="9"/>
        <v>0</v>
      </c>
      <c r="M130" s="54">
        <f t="shared" si="10"/>
        <v>0</v>
      </c>
      <c r="N130" s="54">
        <f t="shared" si="14"/>
        <v>0</v>
      </c>
      <c r="O130" s="55">
        <f t="shared" si="16"/>
        <v>0</v>
      </c>
      <c r="P130" s="56"/>
      <c r="Q130" s="54">
        <f t="shared" si="15"/>
        <v>0</v>
      </c>
      <c r="R130" s="50">
        <f t="shared" si="11"/>
        <v>0</v>
      </c>
      <c r="S130" s="50">
        <f t="shared" si="12"/>
        <v>0</v>
      </c>
      <c r="T130" s="62" t="s">
        <v>279</v>
      </c>
      <c r="U130" s="63" t="s">
        <v>280</v>
      </c>
    </row>
    <row r="131" spans="1:21" ht="27.75" customHeight="1" x14ac:dyDescent="0.25">
      <c r="A131" s="59" t="s">
        <v>25</v>
      </c>
      <c r="B131" s="60">
        <v>43504</v>
      </c>
      <c r="C131" s="106">
        <v>43504</v>
      </c>
      <c r="D131" s="61" t="s">
        <v>283</v>
      </c>
      <c r="E131" s="61" t="s">
        <v>284</v>
      </c>
      <c r="F131" s="64" t="s">
        <v>28</v>
      </c>
      <c r="G131" s="49">
        <v>0</v>
      </c>
      <c r="H131" s="50">
        <v>0</v>
      </c>
      <c r="I131" s="50">
        <f t="shared" si="13"/>
        <v>0</v>
      </c>
      <c r="J131" s="53"/>
      <c r="K131" s="65"/>
      <c r="L131" s="53">
        <f t="shared" si="9"/>
        <v>0</v>
      </c>
      <c r="M131" s="54">
        <f t="shared" si="10"/>
        <v>0</v>
      </c>
      <c r="N131" s="54">
        <f t="shared" si="14"/>
        <v>0</v>
      </c>
      <c r="O131" s="55">
        <f t="shared" si="16"/>
        <v>0</v>
      </c>
      <c r="P131" s="56"/>
      <c r="Q131" s="54">
        <f t="shared" si="15"/>
        <v>0</v>
      </c>
      <c r="R131" s="50">
        <f t="shared" si="11"/>
        <v>0</v>
      </c>
      <c r="S131" s="50">
        <f t="shared" si="12"/>
        <v>0</v>
      </c>
      <c r="T131" s="62" t="s">
        <v>279</v>
      </c>
      <c r="U131" s="63" t="s">
        <v>280</v>
      </c>
    </row>
    <row r="132" spans="1:21" ht="27.75" customHeight="1" thickBot="1" x14ac:dyDescent="0.3">
      <c r="A132" s="59" t="s">
        <v>25</v>
      </c>
      <c r="B132" s="60">
        <v>43504</v>
      </c>
      <c r="C132" s="106">
        <v>43504</v>
      </c>
      <c r="D132" s="61" t="s">
        <v>285</v>
      </c>
      <c r="E132" s="61" t="s">
        <v>286</v>
      </c>
      <c r="F132" s="64" t="s">
        <v>28</v>
      </c>
      <c r="G132" s="49">
        <v>0</v>
      </c>
      <c r="H132" s="50">
        <v>0</v>
      </c>
      <c r="I132" s="50">
        <f t="shared" si="13"/>
        <v>0</v>
      </c>
      <c r="J132" s="53"/>
      <c r="K132" s="65"/>
      <c r="L132" s="53">
        <f t="shared" si="9"/>
        <v>0</v>
      </c>
      <c r="M132" s="54">
        <f t="shared" si="10"/>
        <v>0</v>
      </c>
      <c r="N132" s="54">
        <f t="shared" si="14"/>
        <v>0</v>
      </c>
      <c r="O132" s="55">
        <f t="shared" si="16"/>
        <v>0</v>
      </c>
      <c r="P132" s="56"/>
      <c r="Q132" s="54">
        <f t="shared" si="15"/>
        <v>0</v>
      </c>
      <c r="R132" s="50">
        <f t="shared" si="11"/>
        <v>0</v>
      </c>
      <c r="S132" s="50">
        <f t="shared" si="12"/>
        <v>0</v>
      </c>
      <c r="T132" s="62" t="s">
        <v>279</v>
      </c>
      <c r="U132" s="63" t="s">
        <v>280</v>
      </c>
    </row>
    <row r="133" spans="1:21" ht="27.75" customHeight="1" thickBot="1" x14ac:dyDescent="0.3">
      <c r="A133" s="59" t="s">
        <v>25</v>
      </c>
      <c r="B133" s="60">
        <v>44459</v>
      </c>
      <c r="C133" s="110">
        <v>43805</v>
      </c>
      <c r="D133" s="61" t="s">
        <v>287</v>
      </c>
      <c r="E133" s="61" t="s">
        <v>288</v>
      </c>
      <c r="F133" s="64" t="s">
        <v>289</v>
      </c>
      <c r="G133" s="49">
        <v>203.71019314641745</v>
      </c>
      <c r="H133" s="50">
        <v>224</v>
      </c>
      <c r="I133" s="50">
        <f t="shared" si="13"/>
        <v>45631.083264797511</v>
      </c>
      <c r="J133" s="51"/>
      <c r="K133" s="52"/>
      <c r="L133" s="53">
        <f t="shared" si="9"/>
        <v>0</v>
      </c>
      <c r="M133" s="54">
        <f t="shared" si="10"/>
        <v>224</v>
      </c>
      <c r="N133" s="50">
        <f t="shared" si="14"/>
        <v>45631.083264797511</v>
      </c>
      <c r="O133" s="55">
        <f t="shared" si="16"/>
        <v>203.71019314641745</v>
      </c>
      <c r="P133" s="56">
        <v>90</v>
      </c>
      <c r="Q133" s="50">
        <f t="shared" si="15"/>
        <v>18333.91738317757</v>
      </c>
      <c r="R133" s="50">
        <f t="shared" si="11"/>
        <v>134</v>
      </c>
      <c r="S133" s="50">
        <f t="shared" si="12"/>
        <v>27297.165881619938</v>
      </c>
      <c r="T133" s="62" t="s">
        <v>290</v>
      </c>
      <c r="U133" s="63" t="s">
        <v>291</v>
      </c>
    </row>
    <row r="134" spans="1:21" ht="27.75" customHeight="1" thickBot="1" x14ac:dyDescent="0.3">
      <c r="A134" s="59" t="s">
        <v>25</v>
      </c>
      <c r="B134" s="60">
        <v>44459</v>
      </c>
      <c r="C134" s="103">
        <v>45814</v>
      </c>
      <c r="D134" s="61" t="s">
        <v>292</v>
      </c>
      <c r="E134" s="61" t="s">
        <v>293</v>
      </c>
      <c r="F134" s="64" t="s">
        <v>28</v>
      </c>
      <c r="G134" s="49">
        <v>0</v>
      </c>
      <c r="H134" s="50">
        <v>0</v>
      </c>
      <c r="I134" s="50">
        <f t="shared" si="13"/>
        <v>0</v>
      </c>
      <c r="J134" s="51"/>
      <c r="K134" s="52"/>
      <c r="L134" s="53">
        <f t="shared" si="9"/>
        <v>0</v>
      </c>
      <c r="M134" s="54">
        <f t="shared" si="10"/>
        <v>0</v>
      </c>
      <c r="N134" s="50">
        <f t="shared" si="14"/>
        <v>0</v>
      </c>
      <c r="O134" s="55">
        <f t="shared" si="16"/>
        <v>0</v>
      </c>
      <c r="P134" s="56"/>
      <c r="Q134" s="50">
        <f t="shared" si="15"/>
        <v>0</v>
      </c>
      <c r="R134" s="50">
        <f t="shared" si="11"/>
        <v>0</v>
      </c>
      <c r="S134" s="50">
        <f t="shared" si="12"/>
        <v>0</v>
      </c>
      <c r="T134" s="62" t="s">
        <v>290</v>
      </c>
      <c r="U134" s="63" t="s">
        <v>291</v>
      </c>
    </row>
    <row r="135" spans="1:21" ht="27.75" customHeight="1" thickBot="1" x14ac:dyDescent="0.3">
      <c r="A135" s="59" t="s">
        <v>25</v>
      </c>
      <c r="B135" s="60">
        <v>44459</v>
      </c>
      <c r="C135" s="104">
        <v>42835</v>
      </c>
      <c r="D135" s="61" t="s">
        <v>294</v>
      </c>
      <c r="E135" s="61" t="s">
        <v>295</v>
      </c>
      <c r="F135" s="64" t="s">
        <v>289</v>
      </c>
      <c r="G135" s="49">
        <v>266.68</v>
      </c>
      <c r="H135" s="50">
        <v>287</v>
      </c>
      <c r="I135" s="50">
        <f t="shared" si="13"/>
        <v>76537.16</v>
      </c>
      <c r="J135" s="51"/>
      <c r="K135" s="52"/>
      <c r="L135" s="53">
        <f t="shared" si="9"/>
        <v>0</v>
      </c>
      <c r="M135" s="54">
        <f t="shared" si="10"/>
        <v>287</v>
      </c>
      <c r="N135" s="50">
        <f t="shared" si="14"/>
        <v>76537.16</v>
      </c>
      <c r="O135" s="55">
        <f t="shared" si="16"/>
        <v>266.68</v>
      </c>
      <c r="P135" s="56">
        <v>6</v>
      </c>
      <c r="Q135" s="50">
        <f t="shared" si="15"/>
        <v>1600.08</v>
      </c>
      <c r="R135" s="50">
        <f t="shared" si="11"/>
        <v>281</v>
      </c>
      <c r="S135" s="50">
        <f t="shared" si="12"/>
        <v>74937.08</v>
      </c>
      <c r="T135" s="62" t="s">
        <v>290</v>
      </c>
      <c r="U135" s="63" t="s">
        <v>291</v>
      </c>
    </row>
    <row r="136" spans="1:21" ht="27.75" customHeight="1" thickBot="1" x14ac:dyDescent="0.3">
      <c r="A136" s="59" t="s">
        <v>25</v>
      </c>
      <c r="B136" s="60">
        <v>44648</v>
      </c>
      <c r="C136" s="103">
        <v>45814</v>
      </c>
      <c r="D136" s="61" t="s">
        <v>296</v>
      </c>
      <c r="E136" s="61" t="s">
        <v>297</v>
      </c>
      <c r="F136" s="64" t="s">
        <v>28</v>
      </c>
      <c r="G136" s="49">
        <v>220.34</v>
      </c>
      <c r="H136" s="50">
        <v>0</v>
      </c>
      <c r="I136" s="50">
        <f t="shared" si="13"/>
        <v>0</v>
      </c>
      <c r="J136" s="53"/>
      <c r="K136" s="65"/>
      <c r="L136" s="53">
        <f t="shared" si="9"/>
        <v>0</v>
      </c>
      <c r="M136" s="54">
        <f t="shared" si="10"/>
        <v>0</v>
      </c>
      <c r="N136" s="54">
        <f t="shared" si="14"/>
        <v>0</v>
      </c>
      <c r="O136" s="55">
        <f t="shared" si="16"/>
        <v>220.34</v>
      </c>
      <c r="P136" s="56"/>
      <c r="Q136" s="54">
        <f t="shared" si="15"/>
        <v>0</v>
      </c>
      <c r="R136" s="50">
        <f t="shared" si="11"/>
        <v>0</v>
      </c>
      <c r="S136" s="50">
        <f t="shared" si="12"/>
        <v>0</v>
      </c>
      <c r="T136" s="62" t="s">
        <v>290</v>
      </c>
      <c r="U136" s="63" t="s">
        <v>291</v>
      </c>
    </row>
    <row r="137" spans="1:21" ht="27.75" customHeight="1" x14ac:dyDescent="0.25">
      <c r="A137" s="59" t="s">
        <v>25</v>
      </c>
      <c r="B137" s="60">
        <v>43565</v>
      </c>
      <c r="C137" s="106">
        <v>44648</v>
      </c>
      <c r="D137" s="61" t="s">
        <v>298</v>
      </c>
      <c r="E137" s="61" t="s">
        <v>299</v>
      </c>
      <c r="F137" s="64" t="s">
        <v>28</v>
      </c>
      <c r="G137" s="49">
        <v>175</v>
      </c>
      <c r="H137" s="50">
        <v>2099</v>
      </c>
      <c r="I137" s="50">
        <f t="shared" si="13"/>
        <v>367325</v>
      </c>
      <c r="J137" s="51"/>
      <c r="K137" s="52"/>
      <c r="L137" s="53">
        <f t="shared" si="9"/>
        <v>0</v>
      </c>
      <c r="M137" s="54">
        <f t="shared" si="10"/>
        <v>2099</v>
      </c>
      <c r="N137" s="50">
        <f t="shared" si="14"/>
        <v>367325</v>
      </c>
      <c r="O137" s="55">
        <f t="shared" si="16"/>
        <v>175</v>
      </c>
      <c r="P137" s="56"/>
      <c r="Q137" s="50">
        <f t="shared" si="15"/>
        <v>0</v>
      </c>
      <c r="R137" s="50">
        <f t="shared" si="11"/>
        <v>2099</v>
      </c>
      <c r="S137" s="50">
        <f t="shared" si="12"/>
        <v>367325</v>
      </c>
      <c r="T137" s="62" t="s">
        <v>290</v>
      </c>
      <c r="U137" s="63" t="s">
        <v>291</v>
      </c>
    </row>
    <row r="138" spans="1:21" ht="27.75" customHeight="1" x14ac:dyDescent="0.25">
      <c r="A138" s="59" t="s">
        <v>25</v>
      </c>
      <c r="B138" s="60">
        <v>43565</v>
      </c>
      <c r="C138" s="106">
        <v>43565</v>
      </c>
      <c r="D138" s="61" t="s">
        <v>300</v>
      </c>
      <c r="E138" s="64" t="s">
        <v>301</v>
      </c>
      <c r="F138" s="64" t="s">
        <v>28</v>
      </c>
      <c r="G138" s="49">
        <v>0</v>
      </c>
      <c r="H138" s="50">
        <v>0</v>
      </c>
      <c r="I138" s="50">
        <f t="shared" si="13"/>
        <v>0</v>
      </c>
      <c r="J138" s="51"/>
      <c r="K138" s="52"/>
      <c r="L138" s="53">
        <f t="shared" ref="L138:L201" si="17">+J138*K138</f>
        <v>0</v>
      </c>
      <c r="M138" s="54">
        <f t="shared" ref="M138:M201" si="18">IFERROR(J138+H138,0)</f>
        <v>0</v>
      </c>
      <c r="N138" s="50">
        <f t="shared" si="14"/>
        <v>0</v>
      </c>
      <c r="O138" s="55">
        <f t="shared" si="16"/>
        <v>0</v>
      </c>
      <c r="P138" s="56"/>
      <c r="Q138" s="50">
        <f t="shared" si="15"/>
        <v>0</v>
      </c>
      <c r="R138" s="50">
        <f t="shared" ref="R138:R201" si="19">IFERROR(M138-P138,0)</f>
        <v>0</v>
      </c>
      <c r="S138" s="50">
        <f t="shared" ref="S138:S201" si="20">IFERROR(R138*O138,0)</f>
        <v>0</v>
      </c>
      <c r="T138" s="62" t="s">
        <v>290</v>
      </c>
      <c r="U138" s="63" t="s">
        <v>291</v>
      </c>
    </row>
    <row r="139" spans="1:21" ht="27.75" customHeight="1" thickBot="1" x14ac:dyDescent="0.3">
      <c r="A139" s="59" t="s">
        <v>25</v>
      </c>
      <c r="B139" s="60">
        <v>43565</v>
      </c>
      <c r="C139" s="106">
        <v>43565</v>
      </c>
      <c r="D139" s="61" t="s">
        <v>302</v>
      </c>
      <c r="E139" s="61" t="s">
        <v>303</v>
      </c>
      <c r="F139" s="64" t="s">
        <v>28</v>
      </c>
      <c r="G139" s="49">
        <v>0</v>
      </c>
      <c r="H139" s="50">
        <v>0</v>
      </c>
      <c r="I139" s="50">
        <f t="shared" ref="I139:I202" si="21">G139*H139</f>
        <v>0</v>
      </c>
      <c r="J139" s="51"/>
      <c r="K139" s="52"/>
      <c r="L139" s="53">
        <f t="shared" si="17"/>
        <v>0</v>
      </c>
      <c r="M139" s="54">
        <f t="shared" si="18"/>
        <v>0</v>
      </c>
      <c r="N139" s="50">
        <f t="shared" ref="N139:N202" si="22">+L139+I139</f>
        <v>0</v>
      </c>
      <c r="O139" s="55">
        <f t="shared" si="16"/>
        <v>0</v>
      </c>
      <c r="P139" s="56"/>
      <c r="Q139" s="50">
        <f t="shared" si="15"/>
        <v>0</v>
      </c>
      <c r="R139" s="50">
        <f t="shared" si="19"/>
        <v>0</v>
      </c>
      <c r="S139" s="50">
        <f t="shared" si="20"/>
        <v>0</v>
      </c>
      <c r="T139" s="62" t="s">
        <v>290</v>
      </c>
      <c r="U139" s="63" t="s">
        <v>291</v>
      </c>
    </row>
    <row r="140" spans="1:21" ht="27.75" customHeight="1" x14ac:dyDescent="0.25">
      <c r="A140" s="77" t="s">
        <v>25</v>
      </c>
      <c r="B140" s="60">
        <v>43565</v>
      </c>
      <c r="C140" s="105">
        <v>44648</v>
      </c>
      <c r="D140" s="61" t="s">
        <v>304</v>
      </c>
      <c r="E140" s="61" t="s">
        <v>305</v>
      </c>
      <c r="F140" s="64" t="s">
        <v>28</v>
      </c>
      <c r="G140" s="49">
        <v>0</v>
      </c>
      <c r="H140" s="50">
        <v>0</v>
      </c>
      <c r="I140" s="50">
        <f t="shared" si="21"/>
        <v>0</v>
      </c>
      <c r="J140" s="51"/>
      <c r="K140" s="52"/>
      <c r="L140" s="53">
        <f t="shared" si="17"/>
        <v>0</v>
      </c>
      <c r="M140" s="54">
        <f t="shared" si="18"/>
        <v>0</v>
      </c>
      <c r="N140" s="50">
        <f t="shared" si="22"/>
        <v>0</v>
      </c>
      <c r="O140" s="55">
        <f t="shared" si="16"/>
        <v>0</v>
      </c>
      <c r="P140" s="56"/>
      <c r="Q140" s="50">
        <f t="shared" ref="Q140:Q203" si="23">+O140*P140</f>
        <v>0</v>
      </c>
      <c r="R140" s="50">
        <f t="shared" si="19"/>
        <v>0</v>
      </c>
      <c r="S140" s="50">
        <f t="shared" si="20"/>
        <v>0</v>
      </c>
      <c r="T140" s="62" t="s">
        <v>290</v>
      </c>
      <c r="U140" s="63" t="s">
        <v>291</v>
      </c>
    </row>
    <row r="141" spans="1:21" ht="27.75" customHeight="1" thickBot="1" x14ac:dyDescent="0.3">
      <c r="A141" s="59" t="s">
        <v>25</v>
      </c>
      <c r="B141" s="60">
        <v>43565</v>
      </c>
      <c r="C141" s="104">
        <v>44648</v>
      </c>
      <c r="D141" s="61" t="s">
        <v>306</v>
      </c>
      <c r="E141" s="61" t="s">
        <v>307</v>
      </c>
      <c r="F141" s="64" t="s">
        <v>28</v>
      </c>
      <c r="G141" s="49">
        <v>0</v>
      </c>
      <c r="H141" s="50">
        <v>0</v>
      </c>
      <c r="I141" s="50">
        <f t="shared" si="21"/>
        <v>0</v>
      </c>
      <c r="J141" s="51"/>
      <c r="K141" s="52"/>
      <c r="L141" s="53">
        <f t="shared" si="17"/>
        <v>0</v>
      </c>
      <c r="M141" s="54">
        <f t="shared" si="18"/>
        <v>0</v>
      </c>
      <c r="N141" s="50">
        <f t="shared" si="22"/>
        <v>0</v>
      </c>
      <c r="O141" s="55">
        <f t="shared" si="16"/>
        <v>0</v>
      </c>
      <c r="P141" s="56"/>
      <c r="Q141" s="50">
        <f t="shared" si="23"/>
        <v>0</v>
      </c>
      <c r="R141" s="50">
        <f t="shared" si="19"/>
        <v>0</v>
      </c>
      <c r="S141" s="50">
        <f t="shared" si="20"/>
        <v>0</v>
      </c>
      <c r="T141" s="62" t="s">
        <v>290</v>
      </c>
      <c r="U141" s="63" t="s">
        <v>291</v>
      </c>
    </row>
    <row r="142" spans="1:21" ht="27.75" customHeight="1" thickBot="1" x14ac:dyDescent="0.3">
      <c r="A142" s="59" t="s">
        <v>25</v>
      </c>
      <c r="B142" s="78">
        <v>44456</v>
      </c>
      <c r="C142" s="106">
        <v>43565</v>
      </c>
      <c r="D142" s="79" t="s">
        <v>308</v>
      </c>
      <c r="E142" s="80" t="s">
        <v>309</v>
      </c>
      <c r="F142" s="80" t="s">
        <v>28</v>
      </c>
      <c r="G142" s="49">
        <v>63.264327657308392</v>
      </c>
      <c r="H142" s="50">
        <v>1269</v>
      </c>
      <c r="I142" s="50">
        <f t="shared" si="21"/>
        <v>80282.431797124344</v>
      </c>
      <c r="J142" s="51"/>
      <c r="K142" s="52"/>
      <c r="L142" s="53">
        <f t="shared" si="17"/>
        <v>0</v>
      </c>
      <c r="M142" s="54">
        <f t="shared" si="18"/>
        <v>1269</v>
      </c>
      <c r="N142" s="50">
        <f t="shared" si="22"/>
        <v>80282.431797124344</v>
      </c>
      <c r="O142" s="55">
        <f t="shared" si="16"/>
        <v>63.264327657308385</v>
      </c>
      <c r="P142" s="56">
        <v>309</v>
      </c>
      <c r="Q142" s="50">
        <f t="shared" si="23"/>
        <v>19548.677246108291</v>
      </c>
      <c r="R142" s="50">
        <f t="shared" si="19"/>
        <v>960</v>
      </c>
      <c r="S142" s="50">
        <f t="shared" si="20"/>
        <v>60733.754551016049</v>
      </c>
      <c r="T142" s="62" t="s">
        <v>38</v>
      </c>
      <c r="U142" s="63" t="s">
        <v>39</v>
      </c>
    </row>
    <row r="143" spans="1:21" ht="27.75" customHeight="1" x14ac:dyDescent="0.25">
      <c r="A143" s="59" t="s">
        <v>25</v>
      </c>
      <c r="B143" s="60">
        <v>43565</v>
      </c>
      <c r="C143" s="105">
        <v>45751</v>
      </c>
      <c r="D143" s="61" t="s">
        <v>310</v>
      </c>
      <c r="E143" s="61" t="s">
        <v>311</v>
      </c>
      <c r="F143" s="64" t="s">
        <v>28</v>
      </c>
      <c r="G143" s="49">
        <v>11</v>
      </c>
      <c r="H143" s="50">
        <v>0</v>
      </c>
      <c r="I143" s="50">
        <f t="shared" si="21"/>
        <v>0</v>
      </c>
      <c r="J143" s="53"/>
      <c r="K143" s="65"/>
      <c r="L143" s="53">
        <f t="shared" si="17"/>
        <v>0</v>
      </c>
      <c r="M143" s="54">
        <f t="shared" si="18"/>
        <v>0</v>
      </c>
      <c r="N143" s="54">
        <f t="shared" si="22"/>
        <v>0</v>
      </c>
      <c r="O143" s="55">
        <f t="shared" si="16"/>
        <v>11</v>
      </c>
      <c r="P143" s="56"/>
      <c r="Q143" s="54">
        <f t="shared" si="23"/>
        <v>0</v>
      </c>
      <c r="R143" s="50">
        <f t="shared" si="19"/>
        <v>0</v>
      </c>
      <c r="S143" s="50">
        <f t="shared" si="20"/>
        <v>0</v>
      </c>
      <c r="T143" s="62" t="s">
        <v>290</v>
      </c>
      <c r="U143" s="63" t="s">
        <v>291</v>
      </c>
    </row>
    <row r="144" spans="1:21" ht="27.75" customHeight="1" thickBot="1" x14ac:dyDescent="0.3">
      <c r="A144" s="59" t="s">
        <v>25</v>
      </c>
      <c r="B144" s="60">
        <v>44459</v>
      </c>
      <c r="C144" s="106">
        <v>42835</v>
      </c>
      <c r="D144" s="61" t="s">
        <v>312</v>
      </c>
      <c r="E144" s="61" t="s">
        <v>313</v>
      </c>
      <c r="F144" s="64" t="s">
        <v>28</v>
      </c>
      <c r="G144" s="49">
        <v>17.405000000000001</v>
      </c>
      <c r="H144" s="50">
        <v>35</v>
      </c>
      <c r="I144" s="50">
        <f t="shared" si="21"/>
        <v>609.17500000000007</v>
      </c>
      <c r="J144" s="51"/>
      <c r="K144" s="52"/>
      <c r="L144" s="53">
        <f t="shared" si="17"/>
        <v>0</v>
      </c>
      <c r="M144" s="54">
        <f t="shared" si="18"/>
        <v>35</v>
      </c>
      <c r="N144" s="50">
        <f t="shared" si="22"/>
        <v>609.17500000000007</v>
      </c>
      <c r="O144" s="55">
        <f t="shared" si="16"/>
        <v>17.405000000000001</v>
      </c>
      <c r="P144" s="56">
        <v>6</v>
      </c>
      <c r="Q144" s="50">
        <f t="shared" si="23"/>
        <v>104.43</v>
      </c>
      <c r="R144" s="50">
        <f t="shared" si="19"/>
        <v>29</v>
      </c>
      <c r="S144" s="50">
        <f t="shared" si="20"/>
        <v>504.745</v>
      </c>
      <c r="T144" s="62" t="s">
        <v>290</v>
      </c>
      <c r="U144" s="63" t="s">
        <v>291</v>
      </c>
    </row>
    <row r="145" spans="1:21" ht="27.75" customHeight="1" thickBot="1" x14ac:dyDescent="0.3">
      <c r="A145" s="77" t="s">
        <v>25</v>
      </c>
      <c r="B145" s="78">
        <v>44460</v>
      </c>
      <c r="C145" s="103">
        <v>45814</v>
      </c>
      <c r="D145" s="79" t="s">
        <v>314</v>
      </c>
      <c r="E145" s="79" t="s">
        <v>315</v>
      </c>
      <c r="F145" s="80" t="s">
        <v>28</v>
      </c>
      <c r="G145" s="49">
        <v>0</v>
      </c>
      <c r="H145" s="50">
        <v>0</v>
      </c>
      <c r="I145" s="50">
        <f t="shared" si="21"/>
        <v>0</v>
      </c>
      <c r="J145" s="51"/>
      <c r="K145" s="52"/>
      <c r="L145" s="53">
        <f t="shared" si="17"/>
        <v>0</v>
      </c>
      <c r="M145" s="54">
        <f t="shared" si="18"/>
        <v>0</v>
      </c>
      <c r="N145" s="50">
        <f t="shared" si="22"/>
        <v>0</v>
      </c>
      <c r="O145" s="55">
        <f t="shared" si="16"/>
        <v>0</v>
      </c>
      <c r="P145" s="56"/>
      <c r="Q145" s="50">
        <f t="shared" si="23"/>
        <v>0</v>
      </c>
      <c r="R145" s="50">
        <f t="shared" si="19"/>
        <v>0</v>
      </c>
      <c r="S145" s="50">
        <f t="shared" si="20"/>
        <v>0</v>
      </c>
      <c r="T145" s="62" t="s">
        <v>290</v>
      </c>
      <c r="U145" s="63" t="s">
        <v>291</v>
      </c>
    </row>
    <row r="146" spans="1:21" ht="27.75" customHeight="1" x14ac:dyDescent="0.25">
      <c r="A146" s="59" t="s">
        <v>25</v>
      </c>
      <c r="B146" s="60">
        <v>43565</v>
      </c>
      <c r="C146" s="108">
        <v>44460</v>
      </c>
      <c r="D146" s="61" t="s">
        <v>316</v>
      </c>
      <c r="E146" s="61" t="s">
        <v>317</v>
      </c>
      <c r="F146" s="64" t="s">
        <v>28</v>
      </c>
      <c r="G146" s="49">
        <v>0</v>
      </c>
      <c r="H146" s="50">
        <v>0</v>
      </c>
      <c r="I146" s="50">
        <f t="shared" si="21"/>
        <v>0</v>
      </c>
      <c r="J146" s="51"/>
      <c r="K146" s="52"/>
      <c r="L146" s="53">
        <f t="shared" si="17"/>
        <v>0</v>
      </c>
      <c r="M146" s="54">
        <f t="shared" si="18"/>
        <v>0</v>
      </c>
      <c r="N146" s="50">
        <f t="shared" si="22"/>
        <v>0</v>
      </c>
      <c r="O146" s="55">
        <f t="shared" ref="O146:O209" si="24">IF(IFERROR(N146/M146,0)&lt;&gt;0,IFERROR(N146/M146,0),G146)</f>
        <v>0</v>
      </c>
      <c r="P146" s="56"/>
      <c r="Q146" s="50">
        <f t="shared" si="23"/>
        <v>0</v>
      </c>
      <c r="R146" s="50">
        <f t="shared" si="19"/>
        <v>0</v>
      </c>
      <c r="S146" s="50">
        <f t="shared" si="20"/>
        <v>0</v>
      </c>
      <c r="T146" s="62" t="s">
        <v>290</v>
      </c>
      <c r="U146" s="63" t="s">
        <v>291</v>
      </c>
    </row>
    <row r="147" spans="1:21" ht="27.75" customHeight="1" thickBot="1" x14ac:dyDescent="0.3">
      <c r="A147" s="59" t="s">
        <v>25</v>
      </c>
      <c r="B147" s="78">
        <v>44456</v>
      </c>
      <c r="C147" s="106">
        <v>43718</v>
      </c>
      <c r="D147" s="79" t="s">
        <v>318</v>
      </c>
      <c r="E147" s="69" t="s">
        <v>319</v>
      </c>
      <c r="F147" s="80" t="s">
        <v>28</v>
      </c>
      <c r="G147" s="49">
        <v>130.89542464408444</v>
      </c>
      <c r="H147" s="50">
        <v>0</v>
      </c>
      <c r="I147" s="50">
        <f t="shared" si="21"/>
        <v>0</v>
      </c>
      <c r="J147" s="51">
        <v>18</v>
      </c>
      <c r="K147" s="52">
        <v>86.666659999999993</v>
      </c>
      <c r="L147" s="53">
        <f t="shared" si="17"/>
        <v>1559.9998799999998</v>
      </c>
      <c r="M147" s="54">
        <f t="shared" si="18"/>
        <v>18</v>
      </c>
      <c r="N147" s="50">
        <f t="shared" si="22"/>
        <v>1559.9998799999998</v>
      </c>
      <c r="O147" s="55">
        <f t="shared" si="24"/>
        <v>86.666659999999993</v>
      </c>
      <c r="P147" s="56">
        <v>15</v>
      </c>
      <c r="Q147" s="50">
        <f t="shared" si="23"/>
        <v>1299.9998999999998</v>
      </c>
      <c r="R147" s="50">
        <f t="shared" si="19"/>
        <v>3</v>
      </c>
      <c r="S147" s="50">
        <f t="shared" si="20"/>
        <v>259.99997999999999</v>
      </c>
      <c r="T147" s="62" t="s">
        <v>38</v>
      </c>
      <c r="U147" s="63" t="s">
        <v>39</v>
      </c>
    </row>
    <row r="148" spans="1:21" ht="27.75" customHeight="1" thickBot="1" x14ac:dyDescent="0.3">
      <c r="A148" s="59" t="s">
        <v>25</v>
      </c>
      <c r="B148" s="60">
        <v>44456</v>
      </c>
      <c r="C148" s="105">
        <v>45751</v>
      </c>
      <c r="D148" s="61" t="s">
        <v>320</v>
      </c>
      <c r="E148" s="64" t="s">
        <v>321</v>
      </c>
      <c r="F148" s="64" t="s">
        <v>28</v>
      </c>
      <c r="G148" s="49">
        <v>160.89137614678899</v>
      </c>
      <c r="H148" s="50">
        <v>42</v>
      </c>
      <c r="I148" s="50">
        <f t="shared" si="21"/>
        <v>6757.4377981651378</v>
      </c>
      <c r="J148" s="51"/>
      <c r="K148" s="52"/>
      <c r="L148" s="53">
        <f t="shared" si="17"/>
        <v>0</v>
      </c>
      <c r="M148" s="54">
        <f t="shared" si="18"/>
        <v>42</v>
      </c>
      <c r="N148" s="50">
        <f t="shared" si="22"/>
        <v>6757.4377981651378</v>
      </c>
      <c r="O148" s="55">
        <f t="shared" si="24"/>
        <v>160.89137614678899</v>
      </c>
      <c r="P148" s="56">
        <v>11</v>
      </c>
      <c r="Q148" s="50">
        <f t="shared" si="23"/>
        <v>1769.8051376146789</v>
      </c>
      <c r="R148" s="50">
        <f t="shared" si="19"/>
        <v>31</v>
      </c>
      <c r="S148" s="50">
        <f t="shared" si="20"/>
        <v>4987.6326605504582</v>
      </c>
      <c r="T148" s="62" t="s">
        <v>38</v>
      </c>
      <c r="U148" s="63" t="s">
        <v>39</v>
      </c>
    </row>
    <row r="149" spans="1:21" ht="27.75" customHeight="1" x14ac:dyDescent="0.25">
      <c r="A149" s="59" t="s">
        <v>25</v>
      </c>
      <c r="B149" s="60">
        <v>44648</v>
      </c>
      <c r="C149" s="105">
        <v>45751</v>
      </c>
      <c r="D149" s="61" t="s">
        <v>322</v>
      </c>
      <c r="E149" s="64" t="s">
        <v>323</v>
      </c>
      <c r="F149" s="64" t="s">
        <v>28</v>
      </c>
      <c r="G149" s="49">
        <v>82.00885167464115</v>
      </c>
      <c r="H149" s="50">
        <v>25</v>
      </c>
      <c r="I149" s="50">
        <f t="shared" si="21"/>
        <v>2050.2212918660289</v>
      </c>
      <c r="J149" s="51"/>
      <c r="K149" s="52"/>
      <c r="L149" s="53">
        <f t="shared" si="17"/>
        <v>0</v>
      </c>
      <c r="M149" s="54">
        <f t="shared" si="18"/>
        <v>25</v>
      </c>
      <c r="N149" s="50">
        <f t="shared" si="22"/>
        <v>2050.2212918660289</v>
      </c>
      <c r="O149" s="55">
        <f t="shared" si="24"/>
        <v>82.00885167464115</v>
      </c>
      <c r="P149" s="56"/>
      <c r="Q149" s="50">
        <f t="shared" si="23"/>
        <v>0</v>
      </c>
      <c r="R149" s="50">
        <f t="shared" si="19"/>
        <v>25</v>
      </c>
      <c r="S149" s="50">
        <f t="shared" si="20"/>
        <v>2050.2212918660289</v>
      </c>
      <c r="T149" s="62" t="s">
        <v>29</v>
      </c>
      <c r="U149" s="63" t="s">
        <v>30</v>
      </c>
    </row>
    <row r="150" spans="1:21" ht="27.75" customHeight="1" x14ac:dyDescent="0.25">
      <c r="A150" s="59" t="s">
        <v>25</v>
      </c>
      <c r="B150" s="60">
        <v>44648</v>
      </c>
      <c r="C150" s="106">
        <v>45666</v>
      </c>
      <c r="D150" s="61" t="s">
        <v>324</v>
      </c>
      <c r="E150" s="64" t="s">
        <v>325</v>
      </c>
      <c r="F150" s="64" t="s">
        <v>28</v>
      </c>
      <c r="G150" s="49">
        <v>96.490766488413541</v>
      </c>
      <c r="H150" s="50">
        <v>51</v>
      </c>
      <c r="I150" s="50">
        <f t="shared" si="21"/>
        <v>4921.0290909090909</v>
      </c>
      <c r="J150" s="51"/>
      <c r="K150" s="52"/>
      <c r="L150" s="53">
        <f t="shared" si="17"/>
        <v>0</v>
      </c>
      <c r="M150" s="54">
        <f t="shared" si="18"/>
        <v>51</v>
      </c>
      <c r="N150" s="50">
        <f t="shared" si="22"/>
        <v>4921.0290909090909</v>
      </c>
      <c r="O150" s="55">
        <f t="shared" si="24"/>
        <v>96.490766488413541</v>
      </c>
      <c r="P150" s="56"/>
      <c r="Q150" s="50">
        <f t="shared" si="23"/>
        <v>0</v>
      </c>
      <c r="R150" s="50">
        <f t="shared" si="19"/>
        <v>51</v>
      </c>
      <c r="S150" s="50">
        <f t="shared" si="20"/>
        <v>4921.0290909090909</v>
      </c>
      <c r="T150" s="62" t="s">
        <v>29</v>
      </c>
      <c r="U150" s="63" t="s">
        <v>30</v>
      </c>
    </row>
    <row r="151" spans="1:21" ht="27.75" customHeight="1" x14ac:dyDescent="0.25">
      <c r="A151" s="59" t="s">
        <v>25</v>
      </c>
      <c r="B151" s="60">
        <v>43565</v>
      </c>
      <c r="C151" s="106">
        <v>43135</v>
      </c>
      <c r="D151" s="61" t="s">
        <v>326</v>
      </c>
      <c r="E151" s="61" t="s">
        <v>327</v>
      </c>
      <c r="F151" s="64" t="s">
        <v>28</v>
      </c>
      <c r="G151" s="49">
        <v>0</v>
      </c>
      <c r="H151" s="50">
        <v>0</v>
      </c>
      <c r="I151" s="50">
        <f t="shared" si="21"/>
        <v>0</v>
      </c>
      <c r="J151" s="53"/>
      <c r="K151" s="65"/>
      <c r="L151" s="53">
        <f t="shared" si="17"/>
        <v>0</v>
      </c>
      <c r="M151" s="54">
        <f t="shared" si="18"/>
        <v>0</v>
      </c>
      <c r="N151" s="54">
        <f t="shared" si="22"/>
        <v>0</v>
      </c>
      <c r="O151" s="55">
        <f t="shared" si="24"/>
        <v>0</v>
      </c>
      <c r="P151" s="56"/>
      <c r="Q151" s="54">
        <f t="shared" si="23"/>
        <v>0</v>
      </c>
      <c r="R151" s="50">
        <f t="shared" si="19"/>
        <v>0</v>
      </c>
      <c r="S151" s="50">
        <f t="shared" si="20"/>
        <v>0</v>
      </c>
      <c r="T151" s="62" t="s">
        <v>29</v>
      </c>
      <c r="U151" s="63" t="s">
        <v>30</v>
      </c>
    </row>
    <row r="152" spans="1:21" ht="27.75" customHeight="1" thickBot="1" x14ac:dyDescent="0.3">
      <c r="A152" s="59" t="s">
        <v>25</v>
      </c>
      <c r="B152" s="60">
        <v>44459</v>
      </c>
      <c r="C152" s="104">
        <v>44648</v>
      </c>
      <c r="D152" s="61" t="s">
        <v>328</v>
      </c>
      <c r="E152" s="79" t="s">
        <v>329</v>
      </c>
      <c r="F152" s="64" t="s">
        <v>28</v>
      </c>
      <c r="G152" s="49">
        <v>306</v>
      </c>
      <c r="H152" s="50">
        <v>761</v>
      </c>
      <c r="I152" s="50">
        <f t="shared" si="21"/>
        <v>232866</v>
      </c>
      <c r="J152" s="51"/>
      <c r="K152" s="52"/>
      <c r="L152" s="53">
        <f t="shared" si="17"/>
        <v>0</v>
      </c>
      <c r="M152" s="54">
        <f t="shared" si="18"/>
        <v>761</v>
      </c>
      <c r="N152" s="50">
        <f t="shared" si="22"/>
        <v>232866</v>
      </c>
      <c r="O152" s="55">
        <f t="shared" si="24"/>
        <v>306</v>
      </c>
      <c r="P152" s="56">
        <v>1</v>
      </c>
      <c r="Q152" s="50">
        <f t="shared" si="23"/>
        <v>306</v>
      </c>
      <c r="R152" s="50">
        <f t="shared" si="19"/>
        <v>760</v>
      </c>
      <c r="S152" s="50">
        <f t="shared" si="20"/>
        <v>232560</v>
      </c>
      <c r="T152" s="62" t="s">
        <v>29</v>
      </c>
      <c r="U152" s="63" t="s">
        <v>30</v>
      </c>
    </row>
    <row r="153" spans="1:21" ht="27.75" customHeight="1" x14ac:dyDescent="0.25">
      <c r="A153" s="59" t="s">
        <v>25</v>
      </c>
      <c r="B153" s="60">
        <v>44459</v>
      </c>
      <c r="C153" s="106">
        <v>44459</v>
      </c>
      <c r="D153" s="61" t="s">
        <v>330</v>
      </c>
      <c r="E153" s="79" t="s">
        <v>331</v>
      </c>
      <c r="F153" s="64" t="s">
        <v>28</v>
      </c>
      <c r="G153" s="49">
        <v>315</v>
      </c>
      <c r="H153" s="50">
        <v>25</v>
      </c>
      <c r="I153" s="50">
        <f t="shared" si="21"/>
        <v>7875</v>
      </c>
      <c r="J153" s="51"/>
      <c r="K153" s="52"/>
      <c r="L153" s="53">
        <f t="shared" si="17"/>
        <v>0</v>
      </c>
      <c r="M153" s="54">
        <f t="shared" si="18"/>
        <v>25</v>
      </c>
      <c r="N153" s="50">
        <f t="shared" si="22"/>
        <v>7875</v>
      </c>
      <c r="O153" s="55">
        <f t="shared" si="24"/>
        <v>315</v>
      </c>
      <c r="P153" s="56">
        <v>2</v>
      </c>
      <c r="Q153" s="50">
        <f t="shared" si="23"/>
        <v>630</v>
      </c>
      <c r="R153" s="50">
        <f t="shared" si="19"/>
        <v>23</v>
      </c>
      <c r="S153" s="50">
        <f t="shared" si="20"/>
        <v>7245</v>
      </c>
      <c r="T153" s="62" t="s">
        <v>29</v>
      </c>
      <c r="U153" s="63" t="s">
        <v>30</v>
      </c>
    </row>
    <row r="154" spans="1:21" ht="27.75" customHeight="1" thickBot="1" x14ac:dyDescent="0.3">
      <c r="A154" s="59" t="s">
        <v>25</v>
      </c>
      <c r="B154" s="60">
        <v>44459</v>
      </c>
      <c r="C154" s="106">
        <v>44459</v>
      </c>
      <c r="D154" s="61" t="s">
        <v>332</v>
      </c>
      <c r="E154" s="61" t="s">
        <v>333</v>
      </c>
      <c r="F154" s="64" t="s">
        <v>28</v>
      </c>
      <c r="G154" s="49">
        <v>211.32761904761909</v>
      </c>
      <c r="H154" s="50">
        <v>6</v>
      </c>
      <c r="I154" s="50">
        <f t="shared" si="21"/>
        <v>1267.9657142857145</v>
      </c>
      <c r="J154" s="51"/>
      <c r="K154" s="52"/>
      <c r="L154" s="53">
        <f t="shared" si="17"/>
        <v>0</v>
      </c>
      <c r="M154" s="54">
        <f t="shared" si="18"/>
        <v>6</v>
      </c>
      <c r="N154" s="50">
        <f t="shared" si="22"/>
        <v>1267.9657142857145</v>
      </c>
      <c r="O154" s="55">
        <f t="shared" si="24"/>
        <v>211.32761904761909</v>
      </c>
      <c r="P154" s="56">
        <v>1</v>
      </c>
      <c r="Q154" s="50">
        <f t="shared" si="23"/>
        <v>211.32761904761909</v>
      </c>
      <c r="R154" s="50">
        <f t="shared" si="19"/>
        <v>5</v>
      </c>
      <c r="S154" s="50">
        <f t="shared" si="20"/>
        <v>1056.6380952380955</v>
      </c>
      <c r="T154" s="62" t="s">
        <v>29</v>
      </c>
      <c r="U154" s="63" t="s">
        <v>30</v>
      </c>
    </row>
    <row r="155" spans="1:21" ht="27.75" customHeight="1" thickBot="1" x14ac:dyDescent="0.3">
      <c r="A155" s="59" t="s">
        <v>25</v>
      </c>
      <c r="B155" s="60">
        <v>43565</v>
      </c>
      <c r="C155" s="103">
        <v>45814</v>
      </c>
      <c r="D155" s="61" t="s">
        <v>334</v>
      </c>
      <c r="E155" s="61" t="s">
        <v>335</v>
      </c>
      <c r="F155" s="64" t="s">
        <v>28</v>
      </c>
      <c r="G155" s="49">
        <v>276.12</v>
      </c>
      <c r="H155" s="50">
        <v>2</v>
      </c>
      <c r="I155" s="50">
        <f t="shared" si="21"/>
        <v>552.24</v>
      </c>
      <c r="J155" s="51"/>
      <c r="K155" s="52"/>
      <c r="L155" s="53">
        <f t="shared" si="17"/>
        <v>0</v>
      </c>
      <c r="M155" s="54">
        <f t="shared" si="18"/>
        <v>2</v>
      </c>
      <c r="N155" s="50">
        <f t="shared" si="22"/>
        <v>552.24</v>
      </c>
      <c r="O155" s="55">
        <f t="shared" si="24"/>
        <v>276.12</v>
      </c>
      <c r="P155" s="56"/>
      <c r="Q155" s="50">
        <f t="shared" si="23"/>
        <v>0</v>
      </c>
      <c r="R155" s="50">
        <f t="shared" si="19"/>
        <v>2</v>
      </c>
      <c r="S155" s="50">
        <f t="shared" si="20"/>
        <v>552.24</v>
      </c>
      <c r="T155" s="62" t="s">
        <v>29</v>
      </c>
      <c r="U155" s="63" t="s">
        <v>30</v>
      </c>
    </row>
    <row r="156" spans="1:21" ht="27.75" customHeight="1" thickBot="1" x14ac:dyDescent="0.3">
      <c r="A156" s="77" t="s">
        <v>25</v>
      </c>
      <c r="B156" s="78">
        <v>44456</v>
      </c>
      <c r="C156" s="103">
        <v>45814</v>
      </c>
      <c r="D156" s="61" t="s">
        <v>336</v>
      </c>
      <c r="E156" s="80" t="s">
        <v>337</v>
      </c>
      <c r="F156" s="80" t="s">
        <v>28</v>
      </c>
      <c r="G156" s="49">
        <v>265.5</v>
      </c>
      <c r="H156" s="50">
        <v>6</v>
      </c>
      <c r="I156" s="50">
        <f t="shared" si="21"/>
        <v>1593</v>
      </c>
      <c r="J156" s="51"/>
      <c r="K156" s="81"/>
      <c r="L156" s="53">
        <f t="shared" si="17"/>
        <v>0</v>
      </c>
      <c r="M156" s="54">
        <f t="shared" si="18"/>
        <v>6</v>
      </c>
      <c r="N156" s="50">
        <f t="shared" si="22"/>
        <v>1593</v>
      </c>
      <c r="O156" s="55">
        <f t="shared" si="24"/>
        <v>265.5</v>
      </c>
      <c r="P156" s="56">
        <v>3</v>
      </c>
      <c r="Q156" s="50">
        <f t="shared" si="23"/>
        <v>796.5</v>
      </c>
      <c r="R156" s="50">
        <f t="shared" si="19"/>
        <v>3</v>
      </c>
      <c r="S156" s="50">
        <f t="shared" si="20"/>
        <v>796.5</v>
      </c>
      <c r="T156" s="82" t="s">
        <v>38</v>
      </c>
      <c r="U156" s="83" t="s">
        <v>39</v>
      </c>
    </row>
    <row r="157" spans="1:21" ht="27.75" customHeight="1" thickBot="1" x14ac:dyDescent="0.3">
      <c r="A157" s="59" t="s">
        <v>25</v>
      </c>
      <c r="B157" s="60">
        <v>44456</v>
      </c>
      <c r="C157" s="103">
        <v>45751</v>
      </c>
      <c r="D157" s="61" t="s">
        <v>338</v>
      </c>
      <c r="E157" s="61" t="s">
        <v>339</v>
      </c>
      <c r="F157" s="64" t="s">
        <v>28</v>
      </c>
      <c r="G157" s="49">
        <v>63.676296296296307</v>
      </c>
      <c r="H157" s="50">
        <v>46</v>
      </c>
      <c r="I157" s="50">
        <f t="shared" si="21"/>
        <v>2929.10962962963</v>
      </c>
      <c r="J157" s="51"/>
      <c r="K157" s="52"/>
      <c r="L157" s="53">
        <f t="shared" si="17"/>
        <v>0</v>
      </c>
      <c r="M157" s="54">
        <f t="shared" si="18"/>
        <v>46</v>
      </c>
      <c r="N157" s="50">
        <f t="shared" si="22"/>
        <v>2929.10962962963</v>
      </c>
      <c r="O157" s="55">
        <f t="shared" si="24"/>
        <v>63.676296296296307</v>
      </c>
      <c r="P157" s="56">
        <v>21</v>
      </c>
      <c r="Q157" s="50">
        <f t="shared" si="23"/>
        <v>1337.2022222222224</v>
      </c>
      <c r="R157" s="50">
        <f t="shared" si="19"/>
        <v>25</v>
      </c>
      <c r="S157" s="50">
        <f t="shared" si="20"/>
        <v>1591.9074074074076</v>
      </c>
      <c r="T157" s="62" t="s">
        <v>38</v>
      </c>
      <c r="U157" s="63" t="s">
        <v>39</v>
      </c>
    </row>
    <row r="158" spans="1:21" ht="27.75" customHeight="1" x14ac:dyDescent="0.25">
      <c r="A158" s="59" t="s">
        <v>25</v>
      </c>
      <c r="B158" s="60">
        <v>43500</v>
      </c>
      <c r="C158" s="105">
        <v>45751</v>
      </c>
      <c r="D158" s="61" t="s">
        <v>340</v>
      </c>
      <c r="E158" s="61" t="s">
        <v>341</v>
      </c>
      <c r="F158" s="64" t="s">
        <v>28</v>
      </c>
      <c r="G158" s="49">
        <v>381.36</v>
      </c>
      <c r="H158" s="50">
        <v>0</v>
      </c>
      <c r="I158" s="50">
        <f t="shared" si="21"/>
        <v>0</v>
      </c>
      <c r="J158" s="51"/>
      <c r="K158" s="65"/>
      <c r="L158" s="53">
        <f t="shared" si="17"/>
        <v>0</v>
      </c>
      <c r="M158" s="54">
        <f t="shared" si="18"/>
        <v>0</v>
      </c>
      <c r="N158" s="54">
        <f t="shared" si="22"/>
        <v>0</v>
      </c>
      <c r="O158" s="55">
        <f t="shared" si="24"/>
        <v>381.36</v>
      </c>
      <c r="P158" s="56"/>
      <c r="Q158" s="54">
        <f t="shared" si="23"/>
        <v>0</v>
      </c>
      <c r="R158" s="50">
        <f t="shared" si="19"/>
        <v>0</v>
      </c>
      <c r="S158" s="50">
        <f t="shared" si="20"/>
        <v>0</v>
      </c>
      <c r="T158" s="76" t="s">
        <v>69</v>
      </c>
      <c r="U158" s="63" t="s">
        <v>70</v>
      </c>
    </row>
    <row r="159" spans="1:21" ht="27.75" customHeight="1" x14ac:dyDescent="0.25">
      <c r="A159" s="59" t="s">
        <v>25</v>
      </c>
      <c r="B159" s="60">
        <v>44459</v>
      </c>
      <c r="C159" s="106">
        <v>45666</v>
      </c>
      <c r="D159" s="61" t="s">
        <v>342</v>
      </c>
      <c r="E159" s="61" t="s">
        <v>343</v>
      </c>
      <c r="F159" s="64" t="s">
        <v>28</v>
      </c>
      <c r="G159" s="49">
        <v>53.263750000000009</v>
      </c>
      <c r="H159" s="50">
        <v>107</v>
      </c>
      <c r="I159" s="50">
        <f t="shared" si="21"/>
        <v>5699.2212500000005</v>
      </c>
      <c r="J159" s="51"/>
      <c r="K159" s="52"/>
      <c r="L159" s="53">
        <f t="shared" si="17"/>
        <v>0</v>
      </c>
      <c r="M159" s="54">
        <f t="shared" si="18"/>
        <v>107</v>
      </c>
      <c r="N159" s="50">
        <f t="shared" si="22"/>
        <v>5699.2212500000005</v>
      </c>
      <c r="O159" s="55">
        <f t="shared" si="24"/>
        <v>53.263750000000002</v>
      </c>
      <c r="P159" s="56">
        <v>6</v>
      </c>
      <c r="Q159" s="50">
        <f t="shared" si="23"/>
        <v>319.58249999999998</v>
      </c>
      <c r="R159" s="50">
        <f t="shared" si="19"/>
        <v>101</v>
      </c>
      <c r="S159" s="50">
        <f t="shared" si="20"/>
        <v>5379.6387500000001</v>
      </c>
      <c r="T159" s="76" t="s">
        <v>69</v>
      </c>
      <c r="U159" s="63" t="s">
        <v>70</v>
      </c>
    </row>
    <row r="160" spans="1:21" ht="27.75" customHeight="1" thickBot="1" x14ac:dyDescent="0.3">
      <c r="A160" s="59" t="s">
        <v>25</v>
      </c>
      <c r="B160" s="60">
        <v>44459</v>
      </c>
      <c r="C160" s="104" t="s">
        <v>585</v>
      </c>
      <c r="D160" s="61" t="s">
        <v>344</v>
      </c>
      <c r="E160" s="61" t="s">
        <v>345</v>
      </c>
      <c r="F160" s="64" t="s">
        <v>28</v>
      </c>
      <c r="G160" s="49">
        <v>62.904555984555991</v>
      </c>
      <c r="H160" s="50">
        <v>50</v>
      </c>
      <c r="I160" s="50">
        <f t="shared" si="21"/>
        <v>3145.2277992277996</v>
      </c>
      <c r="J160" s="51"/>
      <c r="K160" s="52"/>
      <c r="L160" s="53">
        <f t="shared" si="17"/>
        <v>0</v>
      </c>
      <c r="M160" s="54">
        <f t="shared" si="18"/>
        <v>50</v>
      </c>
      <c r="N160" s="50">
        <f t="shared" si="22"/>
        <v>3145.2277992277996</v>
      </c>
      <c r="O160" s="55">
        <f t="shared" si="24"/>
        <v>62.904555984555991</v>
      </c>
      <c r="P160" s="56">
        <v>10</v>
      </c>
      <c r="Q160" s="50">
        <f t="shared" si="23"/>
        <v>629.04555984555986</v>
      </c>
      <c r="R160" s="50">
        <f t="shared" si="19"/>
        <v>40</v>
      </c>
      <c r="S160" s="50">
        <f t="shared" si="20"/>
        <v>2516.1822393822395</v>
      </c>
      <c r="T160" s="76" t="s">
        <v>69</v>
      </c>
      <c r="U160" s="63" t="s">
        <v>70</v>
      </c>
    </row>
    <row r="161" spans="1:21" ht="27.75" customHeight="1" x14ac:dyDescent="0.25">
      <c r="A161" s="59" t="s">
        <v>25</v>
      </c>
      <c r="B161" s="60">
        <v>44648</v>
      </c>
      <c r="C161" s="109">
        <v>44648</v>
      </c>
      <c r="D161" s="61" t="s">
        <v>346</v>
      </c>
      <c r="E161" s="61" t="s">
        <v>347</v>
      </c>
      <c r="F161" s="64" t="s">
        <v>28</v>
      </c>
      <c r="G161" s="49">
        <v>25.42</v>
      </c>
      <c r="H161" s="50">
        <v>9</v>
      </c>
      <c r="I161" s="50">
        <f t="shared" si="21"/>
        <v>228.78000000000003</v>
      </c>
      <c r="J161" s="51"/>
      <c r="K161" s="52"/>
      <c r="L161" s="53">
        <f t="shared" si="17"/>
        <v>0</v>
      </c>
      <c r="M161" s="54">
        <f t="shared" si="18"/>
        <v>9</v>
      </c>
      <c r="N161" s="50">
        <f t="shared" si="22"/>
        <v>228.78000000000003</v>
      </c>
      <c r="O161" s="55">
        <f t="shared" si="24"/>
        <v>25.42</v>
      </c>
      <c r="P161" s="56"/>
      <c r="Q161" s="50">
        <f t="shared" si="23"/>
        <v>0</v>
      </c>
      <c r="R161" s="50">
        <f t="shared" si="19"/>
        <v>9</v>
      </c>
      <c r="S161" s="50">
        <f t="shared" si="20"/>
        <v>228.78000000000003</v>
      </c>
      <c r="T161" s="76" t="s">
        <v>69</v>
      </c>
      <c r="U161" s="63" t="s">
        <v>70</v>
      </c>
    </row>
    <row r="162" spans="1:21" ht="27.75" customHeight="1" thickBot="1" x14ac:dyDescent="0.3">
      <c r="A162" s="59" t="s">
        <v>25</v>
      </c>
      <c r="B162" s="60">
        <v>44459</v>
      </c>
      <c r="C162" s="111">
        <v>44648</v>
      </c>
      <c r="D162" s="61" t="s">
        <v>348</v>
      </c>
      <c r="E162" s="61" t="s">
        <v>349</v>
      </c>
      <c r="F162" s="64" t="s">
        <v>28</v>
      </c>
      <c r="G162" s="49">
        <v>0</v>
      </c>
      <c r="H162" s="50">
        <v>0</v>
      </c>
      <c r="I162" s="50">
        <f t="shared" si="21"/>
        <v>0</v>
      </c>
      <c r="J162" s="51"/>
      <c r="K162" s="52"/>
      <c r="L162" s="53">
        <f t="shared" si="17"/>
        <v>0</v>
      </c>
      <c r="M162" s="54">
        <f t="shared" si="18"/>
        <v>0</v>
      </c>
      <c r="N162" s="50">
        <f t="shared" si="22"/>
        <v>0</v>
      </c>
      <c r="O162" s="55">
        <f t="shared" si="24"/>
        <v>0</v>
      </c>
      <c r="P162" s="56"/>
      <c r="Q162" s="50">
        <f t="shared" si="23"/>
        <v>0</v>
      </c>
      <c r="R162" s="50">
        <f t="shared" si="19"/>
        <v>0</v>
      </c>
      <c r="S162" s="50">
        <f t="shared" si="20"/>
        <v>0</v>
      </c>
      <c r="T162" s="76" t="s">
        <v>69</v>
      </c>
      <c r="U162" s="63" t="s">
        <v>70</v>
      </c>
    </row>
    <row r="163" spans="1:21" ht="27.75" customHeight="1" x14ac:dyDescent="0.25">
      <c r="A163" s="59" t="s">
        <v>25</v>
      </c>
      <c r="B163" s="60">
        <v>44801</v>
      </c>
      <c r="C163" s="105">
        <v>44370</v>
      </c>
      <c r="D163" s="61" t="s">
        <v>350</v>
      </c>
      <c r="E163" s="64" t="s">
        <v>351</v>
      </c>
      <c r="F163" s="64" t="s">
        <v>28</v>
      </c>
      <c r="G163" s="49">
        <v>0</v>
      </c>
      <c r="H163" s="50">
        <v>0</v>
      </c>
      <c r="I163" s="50">
        <f t="shared" si="21"/>
        <v>0</v>
      </c>
      <c r="J163" s="51"/>
      <c r="K163" s="52"/>
      <c r="L163" s="53">
        <f t="shared" si="17"/>
        <v>0</v>
      </c>
      <c r="M163" s="54">
        <f t="shared" si="18"/>
        <v>0</v>
      </c>
      <c r="N163" s="50">
        <f t="shared" si="22"/>
        <v>0</v>
      </c>
      <c r="O163" s="55">
        <f t="shared" si="24"/>
        <v>0</v>
      </c>
      <c r="P163" s="56"/>
      <c r="Q163" s="50">
        <f t="shared" si="23"/>
        <v>0</v>
      </c>
      <c r="R163" s="50">
        <f t="shared" si="19"/>
        <v>0</v>
      </c>
      <c r="S163" s="50">
        <f t="shared" si="20"/>
        <v>0</v>
      </c>
      <c r="T163" s="76" t="s">
        <v>69</v>
      </c>
      <c r="U163" s="63" t="s">
        <v>70</v>
      </c>
    </row>
    <row r="164" spans="1:21" ht="27.75" customHeight="1" x14ac:dyDescent="0.25">
      <c r="A164" s="59" t="s">
        <v>25</v>
      </c>
      <c r="B164" s="60">
        <v>43500</v>
      </c>
      <c r="C164" s="106">
        <v>43383</v>
      </c>
      <c r="D164" s="61" t="s">
        <v>352</v>
      </c>
      <c r="E164" s="79" t="s">
        <v>353</v>
      </c>
      <c r="F164" s="64" t="s">
        <v>28</v>
      </c>
      <c r="G164" s="49">
        <v>0</v>
      </c>
      <c r="H164" s="50">
        <v>0</v>
      </c>
      <c r="I164" s="50">
        <f t="shared" si="21"/>
        <v>0</v>
      </c>
      <c r="J164" s="51"/>
      <c r="K164" s="52"/>
      <c r="L164" s="53">
        <f t="shared" si="17"/>
        <v>0</v>
      </c>
      <c r="M164" s="54">
        <f t="shared" si="18"/>
        <v>0</v>
      </c>
      <c r="N164" s="50">
        <f t="shared" si="22"/>
        <v>0</v>
      </c>
      <c r="O164" s="55">
        <f t="shared" si="24"/>
        <v>0</v>
      </c>
      <c r="P164" s="56"/>
      <c r="Q164" s="50">
        <f t="shared" si="23"/>
        <v>0</v>
      </c>
      <c r="R164" s="50">
        <f t="shared" si="19"/>
        <v>0</v>
      </c>
      <c r="S164" s="50">
        <f t="shared" si="20"/>
        <v>0</v>
      </c>
      <c r="T164" s="62" t="s">
        <v>29</v>
      </c>
      <c r="U164" s="63" t="s">
        <v>30</v>
      </c>
    </row>
    <row r="165" spans="1:21" ht="27.75" customHeight="1" x14ac:dyDescent="0.25">
      <c r="A165" s="59" t="s">
        <v>25</v>
      </c>
      <c r="B165" s="60">
        <v>44801</v>
      </c>
      <c r="C165" s="106">
        <v>45666</v>
      </c>
      <c r="D165" s="61"/>
      <c r="E165" s="64" t="s">
        <v>354</v>
      </c>
      <c r="F165" s="64" t="s">
        <v>28</v>
      </c>
      <c r="G165" s="49">
        <v>685</v>
      </c>
      <c r="H165" s="50">
        <v>22</v>
      </c>
      <c r="I165" s="50">
        <f t="shared" si="21"/>
        <v>15070</v>
      </c>
      <c r="J165" s="51"/>
      <c r="K165" s="52"/>
      <c r="L165" s="53">
        <f t="shared" si="17"/>
        <v>0</v>
      </c>
      <c r="M165" s="54">
        <f t="shared" si="18"/>
        <v>22</v>
      </c>
      <c r="N165" s="50">
        <f t="shared" si="22"/>
        <v>15070</v>
      </c>
      <c r="O165" s="55">
        <f t="shared" si="24"/>
        <v>685</v>
      </c>
      <c r="P165" s="56">
        <v>1</v>
      </c>
      <c r="Q165" s="50">
        <f t="shared" si="23"/>
        <v>685</v>
      </c>
      <c r="R165" s="50">
        <f t="shared" si="19"/>
        <v>21</v>
      </c>
      <c r="S165" s="50">
        <f t="shared" si="20"/>
        <v>14385</v>
      </c>
      <c r="T165" s="62" t="s">
        <v>29</v>
      </c>
      <c r="U165" s="63" t="s">
        <v>30</v>
      </c>
    </row>
    <row r="166" spans="1:21" ht="27.75" customHeight="1" thickBot="1" x14ac:dyDescent="0.3">
      <c r="A166" s="59" t="s">
        <v>25</v>
      </c>
      <c r="B166" s="60">
        <v>44801</v>
      </c>
      <c r="C166" s="104">
        <v>45666</v>
      </c>
      <c r="D166" s="61" t="s">
        <v>355</v>
      </c>
      <c r="E166" s="64" t="s">
        <v>356</v>
      </c>
      <c r="F166" s="64" t="s">
        <v>28</v>
      </c>
      <c r="G166" s="49">
        <v>615.90909090909088</v>
      </c>
      <c r="H166" s="50">
        <v>22</v>
      </c>
      <c r="I166" s="50">
        <f t="shared" si="21"/>
        <v>13550</v>
      </c>
      <c r="J166" s="51"/>
      <c r="K166" s="52"/>
      <c r="L166" s="53">
        <f t="shared" si="17"/>
        <v>0</v>
      </c>
      <c r="M166" s="54">
        <f t="shared" si="18"/>
        <v>22</v>
      </c>
      <c r="N166" s="50">
        <f t="shared" si="22"/>
        <v>13550</v>
      </c>
      <c r="O166" s="55">
        <f t="shared" si="24"/>
        <v>615.90909090909088</v>
      </c>
      <c r="P166" s="56">
        <v>1</v>
      </c>
      <c r="Q166" s="50">
        <f t="shared" si="23"/>
        <v>615.90909090909088</v>
      </c>
      <c r="R166" s="50">
        <f t="shared" si="19"/>
        <v>21</v>
      </c>
      <c r="S166" s="50">
        <f t="shared" si="20"/>
        <v>12934.090909090908</v>
      </c>
      <c r="T166" s="62" t="s">
        <v>29</v>
      </c>
      <c r="U166" s="63" t="s">
        <v>30</v>
      </c>
    </row>
    <row r="167" spans="1:21" ht="27.75" customHeight="1" thickBot="1" x14ac:dyDescent="0.3">
      <c r="A167" s="59" t="s">
        <v>25</v>
      </c>
      <c r="B167" s="60">
        <v>45608</v>
      </c>
      <c r="C167" s="107">
        <v>45716</v>
      </c>
      <c r="D167" s="61"/>
      <c r="E167" s="61" t="s">
        <v>357</v>
      </c>
      <c r="F167" s="64" t="s">
        <v>57</v>
      </c>
      <c r="G167" s="49">
        <v>71.950363915940557</v>
      </c>
      <c r="H167" s="50">
        <v>1232</v>
      </c>
      <c r="I167" s="50">
        <f t="shared" si="21"/>
        <v>88642.848344438768</v>
      </c>
      <c r="J167" s="51"/>
      <c r="K167" s="52"/>
      <c r="L167" s="53">
        <f t="shared" si="17"/>
        <v>0</v>
      </c>
      <c r="M167" s="54">
        <f t="shared" si="18"/>
        <v>1232</v>
      </c>
      <c r="N167" s="50">
        <f t="shared" si="22"/>
        <v>88642.848344438768</v>
      </c>
      <c r="O167" s="55">
        <f t="shared" si="24"/>
        <v>71.950363915940557</v>
      </c>
      <c r="P167" s="56">
        <v>71</v>
      </c>
      <c r="Q167" s="50">
        <f t="shared" si="23"/>
        <v>5108.4758380317799</v>
      </c>
      <c r="R167" s="50">
        <f t="shared" si="19"/>
        <v>1161</v>
      </c>
      <c r="S167" s="50">
        <f t="shared" si="20"/>
        <v>83534.372506406988</v>
      </c>
      <c r="T167" s="62" t="s">
        <v>62</v>
      </c>
      <c r="U167" s="63" t="s">
        <v>63</v>
      </c>
    </row>
    <row r="168" spans="1:21" ht="27.75" customHeight="1" thickBot="1" x14ac:dyDescent="0.3">
      <c r="A168" s="59" t="s">
        <v>25</v>
      </c>
      <c r="B168" s="60">
        <v>43500</v>
      </c>
      <c r="C168" s="103">
        <v>43801</v>
      </c>
      <c r="D168" s="61" t="s">
        <v>358</v>
      </c>
      <c r="E168" s="79" t="s">
        <v>359</v>
      </c>
      <c r="F168" s="64" t="s">
        <v>28</v>
      </c>
      <c r="G168" s="49">
        <v>50</v>
      </c>
      <c r="H168" s="50">
        <v>0</v>
      </c>
      <c r="I168" s="50">
        <f t="shared" si="21"/>
        <v>0</v>
      </c>
      <c r="J168" s="51"/>
      <c r="K168" s="52"/>
      <c r="L168" s="53">
        <f t="shared" si="17"/>
        <v>0</v>
      </c>
      <c r="M168" s="54">
        <f t="shared" si="18"/>
        <v>0</v>
      </c>
      <c r="N168" s="50">
        <f t="shared" si="22"/>
        <v>0</v>
      </c>
      <c r="O168" s="55">
        <f t="shared" si="24"/>
        <v>50</v>
      </c>
      <c r="P168" s="56"/>
      <c r="Q168" s="50">
        <f t="shared" si="23"/>
        <v>0</v>
      </c>
      <c r="R168" s="50">
        <f t="shared" si="19"/>
        <v>0</v>
      </c>
      <c r="S168" s="50">
        <f t="shared" si="20"/>
        <v>0</v>
      </c>
      <c r="T168" s="62" t="s">
        <v>29</v>
      </c>
      <c r="U168" s="63" t="s">
        <v>30</v>
      </c>
    </row>
    <row r="169" spans="1:21" ht="27.75" customHeight="1" thickBot="1" x14ac:dyDescent="0.3">
      <c r="A169" s="59" t="s">
        <v>25</v>
      </c>
      <c r="B169" s="60">
        <v>44459</v>
      </c>
      <c r="C169" s="107">
        <v>45666</v>
      </c>
      <c r="D169" s="61" t="s">
        <v>360</v>
      </c>
      <c r="E169" s="79" t="s">
        <v>361</v>
      </c>
      <c r="F169" s="64" t="s">
        <v>28</v>
      </c>
      <c r="G169" s="49">
        <v>79.656511718291014</v>
      </c>
      <c r="H169" s="50">
        <v>78</v>
      </c>
      <c r="I169" s="50">
        <f t="shared" si="21"/>
        <v>6213.2079140266987</v>
      </c>
      <c r="J169" s="51"/>
      <c r="K169" s="52"/>
      <c r="L169" s="53">
        <f t="shared" si="17"/>
        <v>0</v>
      </c>
      <c r="M169" s="54">
        <f t="shared" si="18"/>
        <v>78</v>
      </c>
      <c r="N169" s="50">
        <f t="shared" si="22"/>
        <v>6213.2079140266987</v>
      </c>
      <c r="O169" s="55">
        <f t="shared" si="24"/>
        <v>79.656511718291014</v>
      </c>
      <c r="P169" s="56"/>
      <c r="Q169" s="50">
        <f t="shared" si="23"/>
        <v>0</v>
      </c>
      <c r="R169" s="50">
        <f t="shared" si="19"/>
        <v>78</v>
      </c>
      <c r="S169" s="50">
        <f t="shared" si="20"/>
        <v>6213.2079140266987</v>
      </c>
      <c r="T169" s="62" t="s">
        <v>29</v>
      </c>
      <c r="U169" s="63" t="s">
        <v>30</v>
      </c>
    </row>
    <row r="170" spans="1:21" ht="27.75" customHeight="1" thickBot="1" x14ac:dyDescent="0.3">
      <c r="A170" s="77" t="s">
        <v>25</v>
      </c>
      <c r="B170" s="60">
        <v>44459</v>
      </c>
      <c r="C170" s="103">
        <v>45666</v>
      </c>
      <c r="D170" s="61" t="s">
        <v>362</v>
      </c>
      <c r="E170" s="79" t="s">
        <v>363</v>
      </c>
      <c r="F170" s="64" t="s">
        <v>28</v>
      </c>
      <c r="G170" s="49">
        <v>133.65306864754098</v>
      </c>
      <c r="H170" s="50">
        <v>25</v>
      </c>
      <c r="I170" s="50">
        <f t="shared" si="21"/>
        <v>3341.3267161885242</v>
      </c>
      <c r="J170" s="51"/>
      <c r="K170" s="52"/>
      <c r="L170" s="53">
        <f t="shared" si="17"/>
        <v>0</v>
      </c>
      <c r="M170" s="54">
        <f t="shared" si="18"/>
        <v>25</v>
      </c>
      <c r="N170" s="50">
        <f t="shared" si="22"/>
        <v>3341.3267161885242</v>
      </c>
      <c r="O170" s="55">
        <f t="shared" si="24"/>
        <v>133.65306864754098</v>
      </c>
      <c r="P170" s="56">
        <v>3</v>
      </c>
      <c r="Q170" s="50">
        <f t="shared" si="23"/>
        <v>400.95920594262293</v>
      </c>
      <c r="R170" s="50">
        <f t="shared" si="19"/>
        <v>22</v>
      </c>
      <c r="S170" s="50">
        <f t="shared" si="20"/>
        <v>2940.3675102459015</v>
      </c>
      <c r="T170" s="62" t="s">
        <v>29</v>
      </c>
      <c r="U170" s="63" t="s">
        <v>30</v>
      </c>
    </row>
    <row r="171" spans="1:21" ht="27.75" customHeight="1" thickBot="1" x14ac:dyDescent="0.3">
      <c r="A171" s="59" t="s">
        <v>25</v>
      </c>
      <c r="B171" s="60">
        <v>44648</v>
      </c>
      <c r="C171" s="107">
        <v>43135</v>
      </c>
      <c r="D171" s="61" t="s">
        <v>364</v>
      </c>
      <c r="E171" s="64" t="s">
        <v>365</v>
      </c>
      <c r="F171" s="64" t="s">
        <v>28</v>
      </c>
      <c r="G171" s="49">
        <v>0</v>
      </c>
      <c r="H171" s="50">
        <v>0</v>
      </c>
      <c r="I171" s="50">
        <f t="shared" si="21"/>
        <v>0</v>
      </c>
      <c r="J171" s="51"/>
      <c r="K171" s="52"/>
      <c r="L171" s="53">
        <f t="shared" si="17"/>
        <v>0</v>
      </c>
      <c r="M171" s="54">
        <f t="shared" si="18"/>
        <v>0</v>
      </c>
      <c r="N171" s="50">
        <f t="shared" si="22"/>
        <v>0</v>
      </c>
      <c r="O171" s="55">
        <f t="shared" si="24"/>
        <v>0</v>
      </c>
      <c r="P171" s="56"/>
      <c r="Q171" s="50">
        <f t="shared" si="23"/>
        <v>0</v>
      </c>
      <c r="R171" s="50">
        <f t="shared" si="19"/>
        <v>0</v>
      </c>
      <c r="S171" s="50">
        <f t="shared" si="20"/>
        <v>0</v>
      </c>
      <c r="T171" s="62" t="s">
        <v>29</v>
      </c>
      <c r="U171" s="63" t="s">
        <v>30</v>
      </c>
    </row>
    <row r="172" spans="1:21" ht="27.75" customHeight="1" thickBot="1" x14ac:dyDescent="0.3">
      <c r="A172" s="59" t="s">
        <v>25</v>
      </c>
      <c r="B172" s="78">
        <v>44648</v>
      </c>
      <c r="C172" s="103">
        <v>43710</v>
      </c>
      <c r="D172" s="79" t="s">
        <v>366</v>
      </c>
      <c r="E172" s="80" t="s">
        <v>367</v>
      </c>
      <c r="F172" s="80" t="s">
        <v>28</v>
      </c>
      <c r="G172" s="49">
        <v>0</v>
      </c>
      <c r="H172" s="50">
        <v>0</v>
      </c>
      <c r="I172" s="50">
        <f t="shared" si="21"/>
        <v>0</v>
      </c>
      <c r="J172" s="51"/>
      <c r="K172" s="52"/>
      <c r="L172" s="53">
        <f t="shared" si="17"/>
        <v>0</v>
      </c>
      <c r="M172" s="54">
        <f t="shared" si="18"/>
        <v>0</v>
      </c>
      <c r="N172" s="50">
        <f t="shared" si="22"/>
        <v>0</v>
      </c>
      <c r="O172" s="55">
        <f t="shared" si="24"/>
        <v>0</v>
      </c>
      <c r="P172" s="56"/>
      <c r="Q172" s="50">
        <f t="shared" si="23"/>
        <v>0</v>
      </c>
      <c r="R172" s="50">
        <f t="shared" si="19"/>
        <v>0</v>
      </c>
      <c r="S172" s="50">
        <f t="shared" si="20"/>
        <v>0</v>
      </c>
      <c r="T172" s="62" t="s">
        <v>29</v>
      </c>
      <c r="U172" s="63" t="s">
        <v>30</v>
      </c>
    </row>
    <row r="173" spans="1:21" ht="27.75" customHeight="1" thickBot="1" x14ac:dyDescent="0.3">
      <c r="A173" s="59" t="s">
        <v>25</v>
      </c>
      <c r="B173" s="60">
        <v>44459</v>
      </c>
      <c r="C173" s="107">
        <v>45666</v>
      </c>
      <c r="D173" s="61" t="s">
        <v>368</v>
      </c>
      <c r="E173" s="64" t="s">
        <v>369</v>
      </c>
      <c r="F173" s="64" t="s">
        <v>28</v>
      </c>
      <c r="G173" s="49">
        <v>42.48571428571428</v>
      </c>
      <c r="H173" s="50">
        <v>137</v>
      </c>
      <c r="I173" s="50">
        <f t="shared" si="21"/>
        <v>5820.5428571428565</v>
      </c>
      <c r="J173" s="51"/>
      <c r="K173" s="52"/>
      <c r="L173" s="53">
        <f t="shared" si="17"/>
        <v>0</v>
      </c>
      <c r="M173" s="54">
        <f t="shared" si="18"/>
        <v>137</v>
      </c>
      <c r="N173" s="50">
        <f t="shared" si="22"/>
        <v>5820.5428571428565</v>
      </c>
      <c r="O173" s="55">
        <f t="shared" si="24"/>
        <v>42.48571428571428</v>
      </c>
      <c r="P173" s="56">
        <v>11</v>
      </c>
      <c r="Q173" s="50">
        <f t="shared" si="23"/>
        <v>467.3428571428571</v>
      </c>
      <c r="R173" s="50">
        <f t="shared" si="19"/>
        <v>126</v>
      </c>
      <c r="S173" s="50">
        <f t="shared" si="20"/>
        <v>5353.1999999999989</v>
      </c>
      <c r="T173" s="62" t="s">
        <v>29</v>
      </c>
      <c r="U173" s="63" t="s">
        <v>30</v>
      </c>
    </row>
    <row r="174" spans="1:21" ht="27.75" customHeight="1" x14ac:dyDescent="0.25">
      <c r="A174" s="59" t="s">
        <v>25</v>
      </c>
      <c r="B174" s="60">
        <v>44459</v>
      </c>
      <c r="C174" s="105">
        <v>45666</v>
      </c>
      <c r="D174" s="61" t="s">
        <v>370</v>
      </c>
      <c r="E174" s="79" t="s">
        <v>371</v>
      </c>
      <c r="F174" s="64" t="s">
        <v>28</v>
      </c>
      <c r="G174" s="49">
        <v>30.627089265816512</v>
      </c>
      <c r="H174" s="50">
        <v>241</v>
      </c>
      <c r="I174" s="50">
        <f t="shared" si="21"/>
        <v>7381.1285130617789</v>
      </c>
      <c r="J174" s="51"/>
      <c r="K174" s="52"/>
      <c r="L174" s="53">
        <f t="shared" si="17"/>
        <v>0</v>
      </c>
      <c r="M174" s="54">
        <f t="shared" si="18"/>
        <v>241</v>
      </c>
      <c r="N174" s="50">
        <f t="shared" si="22"/>
        <v>7381.1285130617789</v>
      </c>
      <c r="O174" s="55">
        <f t="shared" si="24"/>
        <v>30.627089265816512</v>
      </c>
      <c r="P174" s="56">
        <v>79</v>
      </c>
      <c r="Q174" s="50">
        <f t="shared" si="23"/>
        <v>2419.5400519995046</v>
      </c>
      <c r="R174" s="50">
        <f t="shared" si="19"/>
        <v>162</v>
      </c>
      <c r="S174" s="50">
        <f t="shared" si="20"/>
        <v>4961.5884610622752</v>
      </c>
      <c r="T174" s="62" t="s">
        <v>29</v>
      </c>
      <c r="U174" s="63" t="s">
        <v>30</v>
      </c>
    </row>
    <row r="175" spans="1:21" ht="27.75" customHeight="1" x14ac:dyDescent="0.25">
      <c r="A175" s="77" t="s">
        <v>25</v>
      </c>
      <c r="B175" s="78">
        <v>44801</v>
      </c>
      <c r="C175" s="106">
        <v>43135</v>
      </c>
      <c r="D175" s="79" t="s">
        <v>372</v>
      </c>
      <c r="E175" s="80" t="s">
        <v>373</v>
      </c>
      <c r="F175" s="80" t="s">
        <v>28</v>
      </c>
      <c r="G175" s="49">
        <v>375</v>
      </c>
      <c r="H175" s="50">
        <v>0</v>
      </c>
      <c r="I175" s="50">
        <f t="shared" si="21"/>
        <v>0</v>
      </c>
      <c r="J175" s="51"/>
      <c r="K175" s="81"/>
      <c r="L175" s="53">
        <f t="shared" si="17"/>
        <v>0</v>
      </c>
      <c r="M175" s="54">
        <f t="shared" si="18"/>
        <v>0</v>
      </c>
      <c r="N175" s="50">
        <f t="shared" si="22"/>
        <v>0</v>
      </c>
      <c r="O175" s="55">
        <f t="shared" si="24"/>
        <v>375</v>
      </c>
      <c r="P175" s="56"/>
      <c r="Q175" s="50">
        <f t="shared" si="23"/>
        <v>0</v>
      </c>
      <c r="R175" s="50">
        <f t="shared" si="19"/>
        <v>0</v>
      </c>
      <c r="S175" s="50">
        <f t="shared" si="20"/>
        <v>0</v>
      </c>
      <c r="T175" s="82" t="s">
        <v>38</v>
      </c>
      <c r="U175" s="83" t="s">
        <v>39</v>
      </c>
    </row>
    <row r="176" spans="1:21" ht="27.75" customHeight="1" thickBot="1" x14ac:dyDescent="0.3">
      <c r="A176" s="59" t="s">
        <v>25</v>
      </c>
      <c r="B176" s="60">
        <v>44459</v>
      </c>
      <c r="C176" s="112">
        <v>44648</v>
      </c>
      <c r="D176" s="61" t="s">
        <v>374</v>
      </c>
      <c r="E176" s="79" t="s">
        <v>375</v>
      </c>
      <c r="F176" s="64" t="s">
        <v>28</v>
      </c>
      <c r="G176" s="49">
        <v>5.9</v>
      </c>
      <c r="H176" s="50">
        <v>5</v>
      </c>
      <c r="I176" s="50">
        <f t="shared" si="21"/>
        <v>29.5</v>
      </c>
      <c r="J176" s="51"/>
      <c r="K176" s="52"/>
      <c r="L176" s="53">
        <f t="shared" si="17"/>
        <v>0</v>
      </c>
      <c r="M176" s="54">
        <f t="shared" si="18"/>
        <v>5</v>
      </c>
      <c r="N176" s="50">
        <f t="shared" si="22"/>
        <v>29.5</v>
      </c>
      <c r="O176" s="55">
        <f t="shared" si="24"/>
        <v>5.9</v>
      </c>
      <c r="P176" s="56">
        <v>4</v>
      </c>
      <c r="Q176" s="50">
        <f t="shared" si="23"/>
        <v>23.6</v>
      </c>
      <c r="R176" s="50">
        <f t="shared" si="19"/>
        <v>1</v>
      </c>
      <c r="S176" s="50">
        <f t="shared" si="20"/>
        <v>5.9</v>
      </c>
      <c r="T176" s="62" t="s">
        <v>29</v>
      </c>
      <c r="U176" s="63" t="s">
        <v>30</v>
      </c>
    </row>
    <row r="177" spans="1:21" ht="27.75" customHeight="1" thickBot="1" x14ac:dyDescent="0.3">
      <c r="A177" s="59" t="s">
        <v>25</v>
      </c>
      <c r="B177" s="60">
        <v>43500</v>
      </c>
      <c r="C177" s="103">
        <v>45814</v>
      </c>
      <c r="D177" s="61" t="s">
        <v>376</v>
      </c>
      <c r="E177" s="61" t="s">
        <v>377</v>
      </c>
      <c r="F177" s="64" t="s">
        <v>28</v>
      </c>
      <c r="G177" s="49">
        <v>0</v>
      </c>
      <c r="H177" s="50">
        <v>0</v>
      </c>
      <c r="I177" s="50">
        <f t="shared" si="21"/>
        <v>0</v>
      </c>
      <c r="J177" s="51"/>
      <c r="K177" s="65"/>
      <c r="L177" s="53">
        <f t="shared" si="17"/>
        <v>0</v>
      </c>
      <c r="M177" s="54">
        <f t="shared" si="18"/>
        <v>0</v>
      </c>
      <c r="N177" s="54">
        <f t="shared" si="22"/>
        <v>0</v>
      </c>
      <c r="O177" s="55">
        <f t="shared" si="24"/>
        <v>0</v>
      </c>
      <c r="P177" s="56"/>
      <c r="Q177" s="54">
        <f t="shared" si="23"/>
        <v>0</v>
      </c>
      <c r="R177" s="50">
        <f t="shared" si="19"/>
        <v>0</v>
      </c>
      <c r="S177" s="50">
        <f t="shared" si="20"/>
        <v>0</v>
      </c>
      <c r="T177" s="62" t="s">
        <v>290</v>
      </c>
      <c r="U177" s="63" t="s">
        <v>291</v>
      </c>
    </row>
    <row r="178" spans="1:21" ht="27.75" customHeight="1" thickBot="1" x14ac:dyDescent="0.3">
      <c r="A178" s="59" t="s">
        <v>25</v>
      </c>
      <c r="B178" s="60">
        <v>44459</v>
      </c>
      <c r="C178" s="107">
        <v>45666</v>
      </c>
      <c r="D178" s="61" t="s">
        <v>378</v>
      </c>
      <c r="E178" s="79" t="s">
        <v>379</v>
      </c>
      <c r="F178" s="64" t="s">
        <v>28</v>
      </c>
      <c r="G178" s="49">
        <v>37.171192522740562</v>
      </c>
      <c r="H178" s="50">
        <v>228</v>
      </c>
      <c r="I178" s="50">
        <f t="shared" si="21"/>
        <v>8475.0318951848476</v>
      </c>
      <c r="J178" s="51"/>
      <c r="K178" s="52"/>
      <c r="L178" s="53">
        <f t="shared" si="17"/>
        <v>0</v>
      </c>
      <c r="M178" s="54">
        <f t="shared" si="18"/>
        <v>228</v>
      </c>
      <c r="N178" s="50">
        <f t="shared" si="22"/>
        <v>8475.0318951848476</v>
      </c>
      <c r="O178" s="55">
        <f t="shared" si="24"/>
        <v>37.171192522740562</v>
      </c>
      <c r="P178" s="56">
        <v>42</v>
      </c>
      <c r="Q178" s="50">
        <f t="shared" si="23"/>
        <v>1561.1900859551035</v>
      </c>
      <c r="R178" s="50">
        <f t="shared" si="19"/>
        <v>186</v>
      </c>
      <c r="S178" s="50">
        <f t="shared" si="20"/>
        <v>6913.8418092297443</v>
      </c>
      <c r="T178" s="62" t="s">
        <v>29</v>
      </c>
      <c r="U178" s="63" t="s">
        <v>30</v>
      </c>
    </row>
    <row r="179" spans="1:21" ht="27.75" customHeight="1" thickBot="1" x14ac:dyDescent="0.3">
      <c r="A179" s="59" t="s">
        <v>25</v>
      </c>
      <c r="B179" s="60">
        <v>43500</v>
      </c>
      <c r="C179" s="103">
        <v>42774</v>
      </c>
      <c r="D179" s="61" t="s">
        <v>380</v>
      </c>
      <c r="E179" s="79" t="s">
        <v>381</v>
      </c>
      <c r="F179" s="64" t="s">
        <v>28</v>
      </c>
      <c r="G179" s="49">
        <v>0</v>
      </c>
      <c r="H179" s="50">
        <v>0</v>
      </c>
      <c r="I179" s="50">
        <f t="shared" si="21"/>
        <v>0</v>
      </c>
      <c r="J179" s="51"/>
      <c r="K179" s="52"/>
      <c r="L179" s="53">
        <f t="shared" si="17"/>
        <v>0</v>
      </c>
      <c r="M179" s="54">
        <f t="shared" si="18"/>
        <v>0</v>
      </c>
      <c r="N179" s="50">
        <f t="shared" si="22"/>
        <v>0</v>
      </c>
      <c r="O179" s="55">
        <f t="shared" si="24"/>
        <v>0</v>
      </c>
      <c r="P179" s="56"/>
      <c r="Q179" s="50">
        <f t="shared" si="23"/>
        <v>0</v>
      </c>
      <c r="R179" s="50">
        <f t="shared" si="19"/>
        <v>0</v>
      </c>
      <c r="S179" s="50">
        <f t="shared" si="20"/>
        <v>0</v>
      </c>
      <c r="T179" s="76" t="s">
        <v>382</v>
      </c>
      <c r="U179" s="63" t="s">
        <v>383</v>
      </c>
    </row>
    <row r="180" spans="1:21" ht="27.75" customHeight="1" thickBot="1" x14ac:dyDescent="0.3">
      <c r="A180" s="59" t="s">
        <v>25</v>
      </c>
      <c r="B180" s="60">
        <v>44456</v>
      </c>
      <c r="C180" s="109">
        <v>42774</v>
      </c>
      <c r="D180" s="61" t="s">
        <v>384</v>
      </c>
      <c r="E180" s="64" t="s">
        <v>385</v>
      </c>
      <c r="F180" s="64" t="s">
        <v>28</v>
      </c>
      <c r="G180" s="49">
        <v>2159.4</v>
      </c>
      <c r="H180" s="50">
        <v>10</v>
      </c>
      <c r="I180" s="50">
        <f t="shared" si="21"/>
        <v>21594</v>
      </c>
      <c r="J180" s="51"/>
      <c r="K180" s="52"/>
      <c r="L180" s="53">
        <f t="shared" si="17"/>
        <v>0</v>
      </c>
      <c r="M180" s="54">
        <f t="shared" si="18"/>
        <v>10</v>
      </c>
      <c r="N180" s="50">
        <f t="shared" si="22"/>
        <v>21594</v>
      </c>
      <c r="O180" s="55">
        <f t="shared" si="24"/>
        <v>2159.4</v>
      </c>
      <c r="P180" s="56">
        <v>5</v>
      </c>
      <c r="Q180" s="50">
        <f t="shared" si="23"/>
        <v>10797</v>
      </c>
      <c r="R180" s="50">
        <f t="shared" si="19"/>
        <v>5</v>
      </c>
      <c r="S180" s="50">
        <f t="shared" si="20"/>
        <v>10797</v>
      </c>
      <c r="T180" s="62" t="s">
        <v>38</v>
      </c>
      <c r="U180" s="63" t="s">
        <v>39</v>
      </c>
    </row>
    <row r="181" spans="1:21" ht="27.75" customHeight="1" thickBot="1" x14ac:dyDescent="0.3">
      <c r="A181" s="59" t="s">
        <v>25</v>
      </c>
      <c r="B181" s="60">
        <v>43500</v>
      </c>
      <c r="C181" s="103">
        <v>45751</v>
      </c>
      <c r="D181" s="61" t="s">
        <v>386</v>
      </c>
      <c r="E181" s="79" t="s">
        <v>387</v>
      </c>
      <c r="F181" s="64" t="s">
        <v>28</v>
      </c>
      <c r="G181" s="49">
        <v>0</v>
      </c>
      <c r="H181" s="50">
        <v>0</v>
      </c>
      <c r="I181" s="50">
        <f t="shared" si="21"/>
        <v>0</v>
      </c>
      <c r="J181" s="51"/>
      <c r="K181" s="52"/>
      <c r="L181" s="53">
        <f t="shared" si="17"/>
        <v>0</v>
      </c>
      <c r="M181" s="54">
        <f t="shared" si="18"/>
        <v>0</v>
      </c>
      <c r="N181" s="50">
        <f t="shared" si="22"/>
        <v>0</v>
      </c>
      <c r="O181" s="55">
        <f t="shared" si="24"/>
        <v>0</v>
      </c>
      <c r="P181" s="56"/>
      <c r="Q181" s="50">
        <f t="shared" si="23"/>
        <v>0</v>
      </c>
      <c r="R181" s="50">
        <f t="shared" si="19"/>
        <v>0</v>
      </c>
      <c r="S181" s="50">
        <f t="shared" si="20"/>
        <v>0</v>
      </c>
      <c r="T181" s="62" t="s">
        <v>38</v>
      </c>
      <c r="U181" s="63" t="s">
        <v>39</v>
      </c>
    </row>
    <row r="182" spans="1:21" ht="27.75" customHeight="1" x14ac:dyDescent="0.25">
      <c r="A182" s="59" t="s">
        <v>25</v>
      </c>
      <c r="B182" s="60">
        <v>44459</v>
      </c>
      <c r="C182" s="110">
        <v>45666</v>
      </c>
      <c r="D182" s="61" t="s">
        <v>388</v>
      </c>
      <c r="E182" s="79" t="s">
        <v>389</v>
      </c>
      <c r="F182" s="64" t="s">
        <v>28</v>
      </c>
      <c r="G182" s="49">
        <v>45.07157414083153</v>
      </c>
      <c r="H182" s="50">
        <v>22</v>
      </c>
      <c r="I182" s="50">
        <f t="shared" si="21"/>
        <v>991.57463109829359</v>
      </c>
      <c r="J182" s="51"/>
      <c r="K182" s="52"/>
      <c r="L182" s="53">
        <f t="shared" si="17"/>
        <v>0</v>
      </c>
      <c r="M182" s="54">
        <f t="shared" si="18"/>
        <v>22</v>
      </c>
      <c r="N182" s="50">
        <f t="shared" si="22"/>
        <v>991.57463109829359</v>
      </c>
      <c r="O182" s="55">
        <f t="shared" si="24"/>
        <v>45.07157414083153</v>
      </c>
      <c r="P182" s="56">
        <v>6</v>
      </c>
      <c r="Q182" s="50">
        <f t="shared" si="23"/>
        <v>270.42944484498918</v>
      </c>
      <c r="R182" s="50">
        <f t="shared" si="19"/>
        <v>16</v>
      </c>
      <c r="S182" s="50">
        <f t="shared" si="20"/>
        <v>721.14518625330447</v>
      </c>
      <c r="T182" s="62" t="s">
        <v>29</v>
      </c>
      <c r="U182" s="63" t="s">
        <v>30</v>
      </c>
    </row>
    <row r="183" spans="1:21" ht="27.75" customHeight="1" x14ac:dyDescent="0.25">
      <c r="A183" s="59" t="s">
        <v>25</v>
      </c>
      <c r="B183" s="60">
        <v>44459</v>
      </c>
      <c r="C183" s="106">
        <v>45666</v>
      </c>
      <c r="D183" s="61">
        <v>12</v>
      </c>
      <c r="E183" s="79" t="s">
        <v>390</v>
      </c>
      <c r="F183" s="64" t="s">
        <v>28</v>
      </c>
      <c r="G183" s="49">
        <v>12.980000000000002</v>
      </c>
      <c r="H183" s="50">
        <v>25</v>
      </c>
      <c r="I183" s="50">
        <f t="shared" si="21"/>
        <v>324.50000000000006</v>
      </c>
      <c r="J183" s="51"/>
      <c r="K183" s="52"/>
      <c r="L183" s="53">
        <f t="shared" si="17"/>
        <v>0</v>
      </c>
      <c r="M183" s="54">
        <f t="shared" si="18"/>
        <v>25</v>
      </c>
      <c r="N183" s="50">
        <f t="shared" si="22"/>
        <v>324.50000000000006</v>
      </c>
      <c r="O183" s="55">
        <f t="shared" si="24"/>
        <v>12.980000000000002</v>
      </c>
      <c r="P183" s="56">
        <v>6</v>
      </c>
      <c r="Q183" s="50">
        <f t="shared" si="23"/>
        <v>77.88000000000001</v>
      </c>
      <c r="R183" s="50">
        <f t="shared" si="19"/>
        <v>19</v>
      </c>
      <c r="S183" s="50">
        <f t="shared" si="20"/>
        <v>246.62000000000003</v>
      </c>
      <c r="T183" s="62" t="s">
        <v>29</v>
      </c>
      <c r="U183" s="63" t="s">
        <v>30</v>
      </c>
    </row>
    <row r="184" spans="1:21" ht="27.75" customHeight="1" thickBot="1" x14ac:dyDescent="0.3">
      <c r="A184" s="77" t="s">
        <v>25</v>
      </c>
      <c r="B184" s="60">
        <v>44449</v>
      </c>
      <c r="C184" s="104">
        <v>42774</v>
      </c>
      <c r="D184" s="61" t="s">
        <v>391</v>
      </c>
      <c r="E184" s="79" t="s">
        <v>392</v>
      </c>
      <c r="F184" s="64" t="s">
        <v>28</v>
      </c>
      <c r="G184" s="49">
        <v>3733.7274999999991</v>
      </c>
      <c r="H184" s="50">
        <v>0</v>
      </c>
      <c r="I184" s="50">
        <f t="shared" si="21"/>
        <v>0</v>
      </c>
      <c r="J184" s="51"/>
      <c r="K184" s="52"/>
      <c r="L184" s="53">
        <f t="shared" si="17"/>
        <v>0</v>
      </c>
      <c r="M184" s="54">
        <f t="shared" si="18"/>
        <v>0</v>
      </c>
      <c r="N184" s="50">
        <f t="shared" si="22"/>
        <v>0</v>
      </c>
      <c r="O184" s="55">
        <f t="shared" si="24"/>
        <v>3733.7274999999991</v>
      </c>
      <c r="P184" s="56"/>
      <c r="Q184" s="50">
        <f t="shared" si="23"/>
        <v>0</v>
      </c>
      <c r="R184" s="50">
        <f t="shared" si="19"/>
        <v>0</v>
      </c>
      <c r="S184" s="50">
        <f t="shared" si="20"/>
        <v>0</v>
      </c>
      <c r="T184" s="62" t="s">
        <v>34</v>
      </c>
      <c r="U184" s="63" t="s">
        <v>35</v>
      </c>
    </row>
    <row r="185" spans="1:21" ht="27.75" customHeight="1" thickBot="1" x14ac:dyDescent="0.3">
      <c r="A185" s="59" t="s">
        <v>25</v>
      </c>
      <c r="B185" s="60">
        <v>44459</v>
      </c>
      <c r="C185" s="107">
        <v>45666</v>
      </c>
      <c r="D185" s="61" t="s">
        <v>393</v>
      </c>
      <c r="E185" s="79" t="s">
        <v>394</v>
      </c>
      <c r="F185" s="64" t="s">
        <v>28</v>
      </c>
      <c r="G185" s="49">
        <v>118</v>
      </c>
      <c r="H185" s="50">
        <v>256</v>
      </c>
      <c r="I185" s="50">
        <f t="shared" si="21"/>
        <v>30208</v>
      </c>
      <c r="J185" s="51"/>
      <c r="K185" s="52"/>
      <c r="L185" s="53">
        <f t="shared" si="17"/>
        <v>0</v>
      </c>
      <c r="M185" s="54">
        <f t="shared" si="18"/>
        <v>256</v>
      </c>
      <c r="N185" s="50">
        <f t="shared" si="22"/>
        <v>30208</v>
      </c>
      <c r="O185" s="55">
        <f t="shared" si="24"/>
        <v>118</v>
      </c>
      <c r="P185" s="56">
        <v>5</v>
      </c>
      <c r="Q185" s="50">
        <f t="shared" si="23"/>
        <v>590</v>
      </c>
      <c r="R185" s="50">
        <f t="shared" si="19"/>
        <v>251</v>
      </c>
      <c r="S185" s="50">
        <f t="shared" si="20"/>
        <v>29618</v>
      </c>
      <c r="T185" s="62" t="s">
        <v>29</v>
      </c>
      <c r="U185" s="63" t="s">
        <v>30</v>
      </c>
    </row>
    <row r="186" spans="1:21" ht="27.75" customHeight="1" thickBot="1" x14ac:dyDescent="0.3">
      <c r="A186" s="59" t="s">
        <v>25</v>
      </c>
      <c r="B186" s="78">
        <v>44648</v>
      </c>
      <c r="C186" s="102">
        <v>45716</v>
      </c>
      <c r="D186" s="79" t="s">
        <v>395</v>
      </c>
      <c r="E186" s="80" t="s">
        <v>396</v>
      </c>
      <c r="F186" s="80" t="s">
        <v>28</v>
      </c>
      <c r="G186" s="49">
        <v>109.28401057107412</v>
      </c>
      <c r="H186" s="50">
        <v>273</v>
      </c>
      <c r="I186" s="50">
        <f t="shared" si="21"/>
        <v>29834.534885903235</v>
      </c>
      <c r="J186" s="51"/>
      <c r="K186" s="52"/>
      <c r="L186" s="53">
        <f t="shared" si="17"/>
        <v>0</v>
      </c>
      <c r="M186" s="54">
        <f t="shared" si="18"/>
        <v>273</v>
      </c>
      <c r="N186" s="50">
        <f t="shared" si="22"/>
        <v>29834.534885903235</v>
      </c>
      <c r="O186" s="55">
        <f t="shared" si="24"/>
        <v>109.28401057107412</v>
      </c>
      <c r="P186" s="56">
        <v>50</v>
      </c>
      <c r="Q186" s="50">
        <f t="shared" si="23"/>
        <v>5464.2005285537061</v>
      </c>
      <c r="R186" s="50">
        <f t="shared" si="19"/>
        <v>223</v>
      </c>
      <c r="S186" s="50">
        <f t="shared" si="20"/>
        <v>24370.334357349529</v>
      </c>
      <c r="T186" s="62" t="s">
        <v>38</v>
      </c>
      <c r="U186" s="63" t="s">
        <v>39</v>
      </c>
    </row>
    <row r="187" spans="1:21" ht="27.75" customHeight="1" thickBot="1" x14ac:dyDescent="0.3">
      <c r="A187" s="59" t="s">
        <v>25</v>
      </c>
      <c r="B187" s="60">
        <v>43504</v>
      </c>
      <c r="C187" s="103">
        <v>45751</v>
      </c>
      <c r="D187" s="61" t="s">
        <v>397</v>
      </c>
      <c r="E187" s="79" t="s">
        <v>398</v>
      </c>
      <c r="F187" s="64" t="s">
        <v>28</v>
      </c>
      <c r="G187" s="49">
        <v>0</v>
      </c>
      <c r="H187" s="50">
        <v>0</v>
      </c>
      <c r="I187" s="50">
        <f t="shared" si="21"/>
        <v>0</v>
      </c>
      <c r="J187" s="51"/>
      <c r="K187" s="52"/>
      <c r="L187" s="53">
        <f t="shared" si="17"/>
        <v>0</v>
      </c>
      <c r="M187" s="54">
        <f t="shared" si="18"/>
        <v>0</v>
      </c>
      <c r="N187" s="50">
        <f t="shared" si="22"/>
        <v>0</v>
      </c>
      <c r="O187" s="55">
        <f t="shared" si="24"/>
        <v>0</v>
      </c>
      <c r="P187" s="56"/>
      <c r="Q187" s="50">
        <f t="shared" si="23"/>
        <v>0</v>
      </c>
      <c r="R187" s="50">
        <f t="shared" si="19"/>
        <v>0</v>
      </c>
      <c r="S187" s="50">
        <f t="shared" si="20"/>
        <v>0</v>
      </c>
      <c r="T187" s="62" t="s">
        <v>189</v>
      </c>
      <c r="U187" s="63" t="s">
        <v>190</v>
      </c>
    </row>
    <row r="188" spans="1:21" ht="27.75" customHeight="1" thickBot="1" x14ac:dyDescent="0.3">
      <c r="A188" s="59" t="s">
        <v>25</v>
      </c>
      <c r="B188" s="60">
        <v>43504</v>
      </c>
      <c r="C188" s="111">
        <v>44649</v>
      </c>
      <c r="D188" s="61" t="s">
        <v>399</v>
      </c>
      <c r="E188" s="79" t="s">
        <v>400</v>
      </c>
      <c r="F188" s="64" t="s">
        <v>28</v>
      </c>
      <c r="G188" s="49">
        <v>0</v>
      </c>
      <c r="H188" s="50">
        <v>0</v>
      </c>
      <c r="I188" s="50">
        <f t="shared" si="21"/>
        <v>0</v>
      </c>
      <c r="J188" s="51"/>
      <c r="K188" s="52"/>
      <c r="L188" s="53">
        <f t="shared" si="17"/>
        <v>0</v>
      </c>
      <c r="M188" s="54">
        <f t="shared" si="18"/>
        <v>0</v>
      </c>
      <c r="N188" s="50">
        <f t="shared" si="22"/>
        <v>0</v>
      </c>
      <c r="O188" s="55">
        <f t="shared" si="24"/>
        <v>0</v>
      </c>
      <c r="P188" s="56"/>
      <c r="Q188" s="50">
        <f t="shared" si="23"/>
        <v>0</v>
      </c>
      <c r="R188" s="50">
        <f t="shared" si="19"/>
        <v>0</v>
      </c>
      <c r="S188" s="50">
        <f t="shared" si="20"/>
        <v>0</v>
      </c>
      <c r="T188" s="62" t="s">
        <v>189</v>
      </c>
      <c r="U188" s="63" t="s">
        <v>190</v>
      </c>
    </row>
    <row r="189" spans="1:21" ht="27.75" customHeight="1" x14ac:dyDescent="0.25">
      <c r="A189" s="59" t="s">
        <v>25</v>
      </c>
      <c r="B189" s="60">
        <v>43504</v>
      </c>
      <c r="C189" s="105">
        <v>42774</v>
      </c>
      <c r="D189" s="61" t="s">
        <v>401</v>
      </c>
      <c r="E189" s="79" t="s">
        <v>402</v>
      </c>
      <c r="F189" s="64" t="s">
        <v>28</v>
      </c>
      <c r="G189" s="49">
        <v>0</v>
      </c>
      <c r="H189" s="50">
        <v>0</v>
      </c>
      <c r="I189" s="50">
        <f t="shared" si="21"/>
        <v>0</v>
      </c>
      <c r="J189" s="51"/>
      <c r="K189" s="52"/>
      <c r="L189" s="53">
        <f t="shared" si="17"/>
        <v>0</v>
      </c>
      <c r="M189" s="54">
        <f t="shared" si="18"/>
        <v>0</v>
      </c>
      <c r="N189" s="50">
        <f t="shared" si="22"/>
        <v>0</v>
      </c>
      <c r="O189" s="55">
        <f t="shared" si="24"/>
        <v>0</v>
      </c>
      <c r="P189" s="56"/>
      <c r="Q189" s="50">
        <f t="shared" si="23"/>
        <v>0</v>
      </c>
      <c r="R189" s="50">
        <f t="shared" si="19"/>
        <v>0</v>
      </c>
      <c r="S189" s="50">
        <f t="shared" si="20"/>
        <v>0</v>
      </c>
      <c r="T189" s="62" t="s">
        <v>189</v>
      </c>
      <c r="U189" s="63" t="s">
        <v>190</v>
      </c>
    </row>
    <row r="190" spans="1:21" ht="27.75" customHeight="1" x14ac:dyDescent="0.25">
      <c r="A190" s="77" t="s">
        <v>25</v>
      </c>
      <c r="B190" s="60">
        <v>43504</v>
      </c>
      <c r="C190" s="106">
        <v>42651</v>
      </c>
      <c r="D190" s="61" t="s">
        <v>403</v>
      </c>
      <c r="E190" s="79" t="s">
        <v>404</v>
      </c>
      <c r="F190" s="64" t="s">
        <v>28</v>
      </c>
      <c r="G190" s="49">
        <v>0</v>
      </c>
      <c r="H190" s="50">
        <v>0</v>
      </c>
      <c r="I190" s="50">
        <f t="shared" si="21"/>
        <v>0</v>
      </c>
      <c r="J190" s="51"/>
      <c r="K190" s="52"/>
      <c r="L190" s="53">
        <f t="shared" si="17"/>
        <v>0</v>
      </c>
      <c r="M190" s="54">
        <f t="shared" si="18"/>
        <v>0</v>
      </c>
      <c r="N190" s="50">
        <f t="shared" si="22"/>
        <v>0</v>
      </c>
      <c r="O190" s="55">
        <f t="shared" si="24"/>
        <v>0</v>
      </c>
      <c r="P190" s="56"/>
      <c r="Q190" s="50">
        <f t="shared" si="23"/>
        <v>0</v>
      </c>
      <c r="R190" s="50">
        <f t="shared" si="19"/>
        <v>0</v>
      </c>
      <c r="S190" s="50">
        <f t="shared" si="20"/>
        <v>0</v>
      </c>
      <c r="T190" s="62" t="s">
        <v>189</v>
      </c>
      <c r="U190" s="63" t="s">
        <v>190</v>
      </c>
    </row>
    <row r="191" spans="1:21" ht="27.75" customHeight="1" thickBot="1" x14ac:dyDescent="0.3">
      <c r="A191" s="59" t="s">
        <v>25</v>
      </c>
      <c r="B191" s="60">
        <v>43504</v>
      </c>
      <c r="C191" s="104">
        <v>42774</v>
      </c>
      <c r="D191" s="61" t="s">
        <v>405</v>
      </c>
      <c r="E191" s="79" t="s">
        <v>406</v>
      </c>
      <c r="F191" s="64" t="s">
        <v>28</v>
      </c>
      <c r="G191" s="49">
        <v>0</v>
      </c>
      <c r="H191" s="50">
        <v>0</v>
      </c>
      <c r="I191" s="50">
        <f t="shared" si="21"/>
        <v>0</v>
      </c>
      <c r="J191" s="51"/>
      <c r="K191" s="52"/>
      <c r="L191" s="53">
        <f t="shared" si="17"/>
        <v>0</v>
      </c>
      <c r="M191" s="54">
        <f t="shared" si="18"/>
        <v>0</v>
      </c>
      <c r="N191" s="50">
        <f t="shared" si="22"/>
        <v>0</v>
      </c>
      <c r="O191" s="55">
        <f t="shared" si="24"/>
        <v>0</v>
      </c>
      <c r="P191" s="56"/>
      <c r="Q191" s="50">
        <f t="shared" si="23"/>
        <v>0</v>
      </c>
      <c r="R191" s="50">
        <f t="shared" si="19"/>
        <v>0</v>
      </c>
      <c r="S191" s="50">
        <f t="shared" si="20"/>
        <v>0</v>
      </c>
      <c r="T191" s="62" t="s">
        <v>189</v>
      </c>
      <c r="U191" s="63" t="s">
        <v>190</v>
      </c>
    </row>
    <row r="192" spans="1:21" ht="27.75" customHeight="1" thickBot="1" x14ac:dyDescent="0.3">
      <c r="A192" s="59" t="s">
        <v>25</v>
      </c>
      <c r="B192" s="78">
        <v>44648</v>
      </c>
      <c r="C192" s="107">
        <v>45666</v>
      </c>
      <c r="D192" s="79" t="s">
        <v>407</v>
      </c>
      <c r="E192" s="80" t="s">
        <v>408</v>
      </c>
      <c r="F192" s="80" t="s">
        <v>28</v>
      </c>
      <c r="G192" s="49">
        <v>8.9787908116318604</v>
      </c>
      <c r="H192" s="50">
        <v>2523</v>
      </c>
      <c r="I192" s="50">
        <f t="shared" si="21"/>
        <v>22653.489217747185</v>
      </c>
      <c r="J192" s="51"/>
      <c r="K192" s="52"/>
      <c r="L192" s="53">
        <f t="shared" si="17"/>
        <v>0</v>
      </c>
      <c r="M192" s="54">
        <f t="shared" si="18"/>
        <v>2523</v>
      </c>
      <c r="N192" s="50">
        <f t="shared" si="22"/>
        <v>22653.489217747185</v>
      </c>
      <c r="O192" s="55">
        <f t="shared" si="24"/>
        <v>8.9787908116318604</v>
      </c>
      <c r="P192" s="56">
        <v>60</v>
      </c>
      <c r="Q192" s="50">
        <f t="shared" si="23"/>
        <v>538.72744869791165</v>
      </c>
      <c r="R192" s="50">
        <f t="shared" si="19"/>
        <v>2463</v>
      </c>
      <c r="S192" s="50">
        <f t="shared" si="20"/>
        <v>22114.761769049273</v>
      </c>
      <c r="T192" s="62" t="s">
        <v>189</v>
      </c>
      <c r="U192" s="63" t="s">
        <v>190</v>
      </c>
    </row>
    <row r="193" spans="1:21" ht="27.75" customHeight="1" thickBot="1" x14ac:dyDescent="0.3">
      <c r="A193" s="59" t="s">
        <v>25</v>
      </c>
      <c r="B193" s="60">
        <v>44459</v>
      </c>
      <c r="C193" s="103">
        <v>45814</v>
      </c>
      <c r="D193" s="61" t="s">
        <v>409</v>
      </c>
      <c r="E193" s="79" t="s">
        <v>410</v>
      </c>
      <c r="F193" s="64" t="s">
        <v>28</v>
      </c>
      <c r="G193" s="49">
        <v>8.4700000000000006</v>
      </c>
      <c r="H193" s="50">
        <v>1929</v>
      </c>
      <c r="I193" s="50">
        <f t="shared" si="21"/>
        <v>16338.630000000001</v>
      </c>
      <c r="J193" s="51"/>
      <c r="K193" s="52"/>
      <c r="L193" s="53">
        <f t="shared" si="17"/>
        <v>0</v>
      </c>
      <c r="M193" s="54">
        <f t="shared" si="18"/>
        <v>1929</v>
      </c>
      <c r="N193" s="50">
        <f t="shared" si="22"/>
        <v>16338.630000000001</v>
      </c>
      <c r="O193" s="55">
        <f t="shared" si="24"/>
        <v>8.4700000000000006</v>
      </c>
      <c r="P193" s="56">
        <v>20</v>
      </c>
      <c r="Q193" s="50">
        <f t="shared" si="23"/>
        <v>169.4</v>
      </c>
      <c r="R193" s="50">
        <f t="shared" si="19"/>
        <v>1909</v>
      </c>
      <c r="S193" s="50">
        <f t="shared" si="20"/>
        <v>16169.230000000001</v>
      </c>
      <c r="T193" s="62" t="s">
        <v>189</v>
      </c>
      <c r="U193" s="63" t="s">
        <v>190</v>
      </c>
    </row>
    <row r="194" spans="1:21" ht="27.75" customHeight="1" x14ac:dyDescent="0.25">
      <c r="A194" s="59" t="s">
        <v>25</v>
      </c>
      <c r="B194" s="60">
        <v>44459</v>
      </c>
      <c r="C194" s="105">
        <v>45666</v>
      </c>
      <c r="D194" s="61" t="s">
        <v>411</v>
      </c>
      <c r="E194" s="79" t="s">
        <v>412</v>
      </c>
      <c r="F194" s="64" t="s">
        <v>28</v>
      </c>
      <c r="G194" s="49">
        <v>7.5698848924936382</v>
      </c>
      <c r="H194" s="50">
        <v>1268</v>
      </c>
      <c r="I194" s="50">
        <f t="shared" si="21"/>
        <v>9598.6140436819333</v>
      </c>
      <c r="J194" s="51"/>
      <c r="K194" s="52"/>
      <c r="L194" s="53">
        <f t="shared" si="17"/>
        <v>0</v>
      </c>
      <c r="M194" s="54">
        <f t="shared" si="18"/>
        <v>1268</v>
      </c>
      <c r="N194" s="50">
        <f t="shared" si="22"/>
        <v>9598.6140436819333</v>
      </c>
      <c r="O194" s="55">
        <f t="shared" si="24"/>
        <v>7.5698848924936382</v>
      </c>
      <c r="P194" s="56">
        <v>86</v>
      </c>
      <c r="Q194" s="50">
        <f t="shared" si="23"/>
        <v>651.01010075445288</v>
      </c>
      <c r="R194" s="50">
        <f t="shared" si="19"/>
        <v>1182</v>
      </c>
      <c r="S194" s="50">
        <f t="shared" si="20"/>
        <v>8947.6039429274806</v>
      </c>
      <c r="T194" s="62" t="s">
        <v>189</v>
      </c>
      <c r="U194" s="63" t="s">
        <v>190</v>
      </c>
    </row>
    <row r="195" spans="1:21" ht="27.75" customHeight="1" x14ac:dyDescent="0.25">
      <c r="A195" s="59" t="s">
        <v>25</v>
      </c>
      <c r="B195" s="60">
        <v>43504</v>
      </c>
      <c r="C195" s="106">
        <v>44648</v>
      </c>
      <c r="D195" s="61" t="s">
        <v>413</v>
      </c>
      <c r="E195" s="79" t="s">
        <v>414</v>
      </c>
      <c r="F195" s="64" t="s">
        <v>28</v>
      </c>
      <c r="G195" s="49">
        <v>0</v>
      </c>
      <c r="H195" s="50">
        <v>0</v>
      </c>
      <c r="I195" s="50">
        <f t="shared" si="21"/>
        <v>0</v>
      </c>
      <c r="J195" s="51"/>
      <c r="K195" s="52"/>
      <c r="L195" s="53">
        <f t="shared" si="17"/>
        <v>0</v>
      </c>
      <c r="M195" s="54">
        <f t="shared" si="18"/>
        <v>0</v>
      </c>
      <c r="N195" s="50">
        <f t="shared" si="22"/>
        <v>0</v>
      </c>
      <c r="O195" s="55">
        <f t="shared" si="24"/>
        <v>0</v>
      </c>
      <c r="P195" s="56"/>
      <c r="Q195" s="50">
        <f t="shared" si="23"/>
        <v>0</v>
      </c>
      <c r="R195" s="50">
        <f t="shared" si="19"/>
        <v>0</v>
      </c>
      <c r="S195" s="50">
        <f t="shared" si="20"/>
        <v>0</v>
      </c>
      <c r="T195" s="62" t="s">
        <v>189</v>
      </c>
      <c r="U195" s="63" t="s">
        <v>190</v>
      </c>
    </row>
    <row r="196" spans="1:21" ht="27.75" customHeight="1" thickBot="1" x14ac:dyDescent="0.3">
      <c r="A196" s="77" t="s">
        <v>25</v>
      </c>
      <c r="B196" s="60">
        <v>44456</v>
      </c>
      <c r="C196" s="106">
        <v>44648</v>
      </c>
      <c r="D196" s="61" t="s">
        <v>415</v>
      </c>
      <c r="E196" s="79" t="s">
        <v>416</v>
      </c>
      <c r="F196" s="64" t="s">
        <v>28</v>
      </c>
      <c r="G196" s="49">
        <v>280.37348837209299</v>
      </c>
      <c r="H196" s="50">
        <v>3</v>
      </c>
      <c r="I196" s="50">
        <f t="shared" si="21"/>
        <v>841.12046511627898</v>
      </c>
      <c r="J196" s="51"/>
      <c r="K196" s="52"/>
      <c r="L196" s="53">
        <f t="shared" si="17"/>
        <v>0</v>
      </c>
      <c r="M196" s="54">
        <f t="shared" si="18"/>
        <v>3</v>
      </c>
      <c r="N196" s="50">
        <f t="shared" si="22"/>
        <v>841.12046511627898</v>
      </c>
      <c r="O196" s="55">
        <f t="shared" si="24"/>
        <v>280.37348837209299</v>
      </c>
      <c r="P196" s="56"/>
      <c r="Q196" s="50">
        <f t="shared" si="23"/>
        <v>0</v>
      </c>
      <c r="R196" s="50">
        <f t="shared" si="19"/>
        <v>3</v>
      </c>
      <c r="S196" s="50">
        <f t="shared" si="20"/>
        <v>841.12046511627898</v>
      </c>
      <c r="T196" s="62" t="s">
        <v>38</v>
      </c>
      <c r="U196" s="63" t="s">
        <v>39</v>
      </c>
    </row>
    <row r="197" spans="1:21" ht="27.75" customHeight="1" thickBot="1" x14ac:dyDescent="0.3">
      <c r="A197" s="59" t="s">
        <v>25</v>
      </c>
      <c r="B197" s="60">
        <v>43813</v>
      </c>
      <c r="C197" s="105">
        <v>45751</v>
      </c>
      <c r="D197" s="61" t="s">
        <v>417</v>
      </c>
      <c r="E197" s="79" t="s">
        <v>418</v>
      </c>
      <c r="F197" s="64" t="s">
        <v>28</v>
      </c>
      <c r="G197" s="49">
        <v>6183.2</v>
      </c>
      <c r="H197" s="50">
        <v>3</v>
      </c>
      <c r="I197" s="50">
        <f t="shared" si="21"/>
        <v>18549.599999999999</v>
      </c>
      <c r="J197" s="51"/>
      <c r="K197" s="52"/>
      <c r="L197" s="53">
        <f t="shared" si="17"/>
        <v>0</v>
      </c>
      <c r="M197" s="54">
        <f t="shared" si="18"/>
        <v>3</v>
      </c>
      <c r="N197" s="50">
        <f t="shared" si="22"/>
        <v>18549.599999999999</v>
      </c>
      <c r="O197" s="55">
        <f t="shared" si="24"/>
        <v>6183.2</v>
      </c>
      <c r="P197" s="56"/>
      <c r="Q197" s="50">
        <f t="shared" si="23"/>
        <v>0</v>
      </c>
      <c r="R197" s="50">
        <f t="shared" si="19"/>
        <v>3</v>
      </c>
      <c r="S197" s="50">
        <f t="shared" si="20"/>
        <v>18549.599999999999</v>
      </c>
      <c r="T197" s="62" t="s">
        <v>29</v>
      </c>
      <c r="U197" s="63" t="s">
        <v>30</v>
      </c>
    </row>
    <row r="198" spans="1:21" ht="27.75" customHeight="1" thickBot="1" x14ac:dyDescent="0.3">
      <c r="A198" s="59" t="s">
        <v>25</v>
      </c>
      <c r="B198" s="78">
        <v>44648</v>
      </c>
      <c r="C198" s="103">
        <v>45814</v>
      </c>
      <c r="D198" s="79" t="s">
        <v>419</v>
      </c>
      <c r="E198" s="80" t="s">
        <v>420</v>
      </c>
      <c r="F198" s="80" t="s">
        <v>28</v>
      </c>
      <c r="G198" s="49">
        <v>68.44</v>
      </c>
      <c r="H198" s="50">
        <v>29</v>
      </c>
      <c r="I198" s="50">
        <f t="shared" si="21"/>
        <v>1984.76</v>
      </c>
      <c r="J198" s="51"/>
      <c r="K198" s="52"/>
      <c r="L198" s="53">
        <f t="shared" si="17"/>
        <v>0</v>
      </c>
      <c r="M198" s="54">
        <f t="shared" si="18"/>
        <v>29</v>
      </c>
      <c r="N198" s="50">
        <f t="shared" si="22"/>
        <v>1984.76</v>
      </c>
      <c r="O198" s="55">
        <f t="shared" si="24"/>
        <v>68.44</v>
      </c>
      <c r="P198" s="56">
        <v>4</v>
      </c>
      <c r="Q198" s="50">
        <f t="shared" si="23"/>
        <v>273.76</v>
      </c>
      <c r="R198" s="50">
        <f t="shared" si="19"/>
        <v>25</v>
      </c>
      <c r="S198" s="50">
        <f t="shared" si="20"/>
        <v>1711</v>
      </c>
      <c r="T198" s="62" t="s">
        <v>29</v>
      </c>
      <c r="U198" s="63" t="s">
        <v>30</v>
      </c>
    </row>
    <row r="199" spans="1:21" ht="27.75" customHeight="1" thickBot="1" x14ac:dyDescent="0.3">
      <c r="A199" s="59" t="s">
        <v>25</v>
      </c>
      <c r="B199" s="60">
        <v>44459</v>
      </c>
      <c r="C199" s="103">
        <v>45814</v>
      </c>
      <c r="D199" s="61" t="s">
        <v>421</v>
      </c>
      <c r="E199" s="79" t="s">
        <v>422</v>
      </c>
      <c r="F199" s="64" t="s">
        <v>28</v>
      </c>
      <c r="G199" s="49">
        <v>200</v>
      </c>
      <c r="H199" s="50">
        <v>78</v>
      </c>
      <c r="I199" s="50">
        <f t="shared" si="21"/>
        <v>15600</v>
      </c>
      <c r="J199" s="51"/>
      <c r="K199" s="52"/>
      <c r="L199" s="53">
        <f t="shared" si="17"/>
        <v>0</v>
      </c>
      <c r="M199" s="54">
        <f t="shared" si="18"/>
        <v>78</v>
      </c>
      <c r="N199" s="50">
        <f t="shared" si="22"/>
        <v>15600</v>
      </c>
      <c r="O199" s="55">
        <f t="shared" si="24"/>
        <v>200</v>
      </c>
      <c r="P199" s="56">
        <v>4</v>
      </c>
      <c r="Q199" s="50">
        <f t="shared" si="23"/>
        <v>800</v>
      </c>
      <c r="R199" s="50">
        <f t="shared" si="19"/>
        <v>74</v>
      </c>
      <c r="S199" s="50">
        <f t="shared" si="20"/>
        <v>14800</v>
      </c>
      <c r="T199" s="62" t="s">
        <v>29</v>
      </c>
      <c r="U199" s="63" t="s">
        <v>30</v>
      </c>
    </row>
    <row r="200" spans="1:21" ht="27.75" customHeight="1" x14ac:dyDescent="0.25">
      <c r="A200" s="59" t="s">
        <v>25</v>
      </c>
      <c r="B200" s="60">
        <v>43746</v>
      </c>
      <c r="C200" s="106">
        <v>44620</v>
      </c>
      <c r="D200" s="61" t="s">
        <v>423</v>
      </c>
      <c r="E200" s="79" t="s">
        <v>424</v>
      </c>
      <c r="F200" s="64" t="s">
        <v>28</v>
      </c>
      <c r="G200" s="49">
        <v>180</v>
      </c>
      <c r="H200" s="50">
        <v>0</v>
      </c>
      <c r="I200" s="50">
        <f t="shared" si="21"/>
        <v>0</v>
      </c>
      <c r="J200" s="51"/>
      <c r="K200" s="52"/>
      <c r="L200" s="53">
        <f t="shared" si="17"/>
        <v>0</v>
      </c>
      <c r="M200" s="54">
        <f t="shared" si="18"/>
        <v>0</v>
      </c>
      <c r="N200" s="50">
        <f t="shared" si="22"/>
        <v>0</v>
      </c>
      <c r="O200" s="55">
        <f t="shared" si="24"/>
        <v>180</v>
      </c>
      <c r="P200" s="56"/>
      <c r="Q200" s="50">
        <f t="shared" si="23"/>
        <v>0</v>
      </c>
      <c r="R200" s="50">
        <f t="shared" si="19"/>
        <v>0</v>
      </c>
      <c r="S200" s="50">
        <f t="shared" si="20"/>
        <v>0</v>
      </c>
      <c r="T200" s="62" t="s">
        <v>29</v>
      </c>
      <c r="U200" s="63" t="s">
        <v>30</v>
      </c>
    </row>
    <row r="201" spans="1:21" ht="27.75" customHeight="1" x14ac:dyDescent="0.25">
      <c r="A201" s="59" t="s">
        <v>25</v>
      </c>
      <c r="B201" s="60">
        <v>43504</v>
      </c>
      <c r="C201" s="106">
        <v>44620</v>
      </c>
      <c r="D201" s="61" t="s">
        <v>425</v>
      </c>
      <c r="E201" s="79" t="s">
        <v>426</v>
      </c>
      <c r="F201" s="64" t="s">
        <v>28</v>
      </c>
      <c r="G201" s="49">
        <v>180</v>
      </c>
      <c r="H201" s="50">
        <v>1</v>
      </c>
      <c r="I201" s="50">
        <f t="shared" si="21"/>
        <v>180</v>
      </c>
      <c r="J201" s="51"/>
      <c r="K201" s="52"/>
      <c r="L201" s="53">
        <f t="shared" si="17"/>
        <v>0</v>
      </c>
      <c r="M201" s="54">
        <f t="shared" si="18"/>
        <v>1</v>
      </c>
      <c r="N201" s="50">
        <f t="shared" si="22"/>
        <v>180</v>
      </c>
      <c r="O201" s="55">
        <f t="shared" si="24"/>
        <v>180</v>
      </c>
      <c r="P201" s="56"/>
      <c r="Q201" s="50">
        <f t="shared" si="23"/>
        <v>0</v>
      </c>
      <c r="R201" s="50">
        <f t="shared" si="19"/>
        <v>1</v>
      </c>
      <c r="S201" s="50">
        <f t="shared" si="20"/>
        <v>180</v>
      </c>
      <c r="T201" s="62" t="s">
        <v>29</v>
      </c>
      <c r="U201" s="63" t="s">
        <v>30</v>
      </c>
    </row>
    <row r="202" spans="1:21" ht="27.75" customHeight="1" x14ac:dyDescent="0.25">
      <c r="A202" s="59" t="s">
        <v>25</v>
      </c>
      <c r="B202" s="60">
        <v>43807</v>
      </c>
      <c r="C202" s="106">
        <v>44620</v>
      </c>
      <c r="D202" s="61" t="s">
        <v>427</v>
      </c>
      <c r="E202" s="79" t="s">
        <v>428</v>
      </c>
      <c r="F202" s="64" t="s">
        <v>28</v>
      </c>
      <c r="G202" s="49">
        <v>0</v>
      </c>
      <c r="H202" s="50">
        <v>0</v>
      </c>
      <c r="I202" s="50">
        <f t="shared" si="21"/>
        <v>0</v>
      </c>
      <c r="J202" s="51"/>
      <c r="K202" s="52"/>
      <c r="L202" s="53">
        <f t="shared" ref="L202:L265" si="25">+J202*K202</f>
        <v>0</v>
      </c>
      <c r="M202" s="54">
        <f t="shared" ref="M202:M265" si="26">IFERROR(J202+H202,0)</f>
        <v>0</v>
      </c>
      <c r="N202" s="50">
        <f t="shared" si="22"/>
        <v>0</v>
      </c>
      <c r="O202" s="55">
        <f t="shared" si="24"/>
        <v>0</v>
      </c>
      <c r="P202" s="56"/>
      <c r="Q202" s="50">
        <f t="shared" si="23"/>
        <v>0</v>
      </c>
      <c r="R202" s="50">
        <f t="shared" ref="R202:R266" si="27">IFERROR(M202-P202,0)</f>
        <v>0</v>
      </c>
      <c r="S202" s="50">
        <f t="shared" ref="S202:S265" si="28">IFERROR(R202*O202,0)</f>
        <v>0</v>
      </c>
      <c r="T202" s="62" t="s">
        <v>34</v>
      </c>
      <c r="U202" s="63" t="s">
        <v>35</v>
      </c>
    </row>
    <row r="203" spans="1:21" ht="27.75" customHeight="1" x14ac:dyDescent="0.25">
      <c r="A203" s="59" t="s">
        <v>25</v>
      </c>
      <c r="B203" s="60">
        <v>43504</v>
      </c>
      <c r="C203" s="106">
        <v>43383</v>
      </c>
      <c r="D203" s="61" t="s">
        <v>429</v>
      </c>
      <c r="E203" s="79" t="s">
        <v>430</v>
      </c>
      <c r="F203" s="64" t="s">
        <v>28</v>
      </c>
      <c r="G203" s="49">
        <v>0</v>
      </c>
      <c r="H203" s="50">
        <v>0</v>
      </c>
      <c r="I203" s="50">
        <f t="shared" ref="I203:I266" si="29">G203*H203</f>
        <v>0</v>
      </c>
      <c r="J203" s="51"/>
      <c r="K203" s="52"/>
      <c r="L203" s="53">
        <f t="shared" si="25"/>
        <v>0</v>
      </c>
      <c r="M203" s="54">
        <f t="shared" si="26"/>
        <v>0</v>
      </c>
      <c r="N203" s="50">
        <f t="shared" ref="N203:N266" si="30">+L203+I203</f>
        <v>0</v>
      </c>
      <c r="O203" s="55">
        <f t="shared" si="24"/>
        <v>0</v>
      </c>
      <c r="P203" s="56"/>
      <c r="Q203" s="50">
        <f t="shared" si="23"/>
        <v>0</v>
      </c>
      <c r="R203" s="50">
        <f t="shared" si="27"/>
        <v>0</v>
      </c>
      <c r="S203" s="50">
        <f t="shared" si="28"/>
        <v>0</v>
      </c>
      <c r="T203" s="76" t="s">
        <v>69</v>
      </c>
      <c r="U203" s="63" t="s">
        <v>70</v>
      </c>
    </row>
    <row r="204" spans="1:21" ht="27.75" customHeight="1" thickBot="1" x14ac:dyDescent="0.3">
      <c r="A204" s="59" t="s">
        <v>25</v>
      </c>
      <c r="B204" s="60">
        <v>45608</v>
      </c>
      <c r="C204" s="104">
        <v>45716</v>
      </c>
      <c r="D204" s="61"/>
      <c r="E204" s="79" t="s">
        <v>431</v>
      </c>
      <c r="F204" s="64" t="s">
        <v>57</v>
      </c>
      <c r="G204" s="49">
        <v>43.603373847443414</v>
      </c>
      <c r="H204" s="50">
        <v>488</v>
      </c>
      <c r="I204" s="50">
        <f t="shared" si="29"/>
        <v>21278.446437552386</v>
      </c>
      <c r="J204" s="51"/>
      <c r="K204" s="52"/>
      <c r="L204" s="53">
        <f t="shared" si="25"/>
        <v>0</v>
      </c>
      <c r="M204" s="54">
        <f t="shared" si="26"/>
        <v>488</v>
      </c>
      <c r="N204" s="50">
        <f t="shared" si="30"/>
        <v>21278.446437552386</v>
      </c>
      <c r="O204" s="55">
        <f t="shared" si="24"/>
        <v>43.603373847443414</v>
      </c>
      <c r="P204" s="56">
        <v>25</v>
      </c>
      <c r="Q204" s="50">
        <f t="shared" ref="Q204:Q267" si="31">+O204*P204</f>
        <v>1090.0843461860854</v>
      </c>
      <c r="R204" s="50">
        <f t="shared" si="27"/>
        <v>463</v>
      </c>
      <c r="S204" s="50">
        <f t="shared" si="28"/>
        <v>20188.3620913663</v>
      </c>
      <c r="T204" s="76" t="s">
        <v>62</v>
      </c>
      <c r="U204" s="63" t="s">
        <v>63</v>
      </c>
    </row>
    <row r="205" spans="1:21" ht="27.75" customHeight="1" thickBot="1" x14ac:dyDescent="0.3">
      <c r="A205" s="59" t="s">
        <v>25</v>
      </c>
      <c r="B205" s="60">
        <v>44459</v>
      </c>
      <c r="C205" s="107">
        <v>45666</v>
      </c>
      <c r="D205" s="61" t="s">
        <v>432</v>
      </c>
      <c r="E205" s="79" t="s">
        <v>433</v>
      </c>
      <c r="F205" s="64" t="s">
        <v>28</v>
      </c>
      <c r="G205" s="49">
        <v>40.439999999999991</v>
      </c>
      <c r="H205" s="50">
        <v>14</v>
      </c>
      <c r="I205" s="50">
        <f t="shared" si="29"/>
        <v>566.15999999999985</v>
      </c>
      <c r="J205" s="51"/>
      <c r="K205" s="52"/>
      <c r="L205" s="53">
        <f t="shared" si="25"/>
        <v>0</v>
      </c>
      <c r="M205" s="54">
        <f t="shared" si="26"/>
        <v>14</v>
      </c>
      <c r="N205" s="50">
        <f t="shared" si="30"/>
        <v>566.15999999999985</v>
      </c>
      <c r="O205" s="55">
        <f t="shared" si="24"/>
        <v>40.439999999999991</v>
      </c>
      <c r="P205" s="56">
        <v>5</v>
      </c>
      <c r="Q205" s="50">
        <f t="shared" si="31"/>
        <v>202.19999999999996</v>
      </c>
      <c r="R205" s="50">
        <f t="shared" si="27"/>
        <v>9</v>
      </c>
      <c r="S205" s="50">
        <f t="shared" si="28"/>
        <v>363.95999999999992</v>
      </c>
      <c r="T205" s="62" t="s">
        <v>29</v>
      </c>
      <c r="U205" s="63" t="s">
        <v>30</v>
      </c>
    </row>
    <row r="206" spans="1:21" ht="27.75" customHeight="1" thickBot="1" x14ac:dyDescent="0.3">
      <c r="A206" s="59" t="s">
        <v>25</v>
      </c>
      <c r="B206" s="60">
        <v>44648</v>
      </c>
      <c r="C206" s="103">
        <v>45814</v>
      </c>
      <c r="D206" s="61" t="s">
        <v>434</v>
      </c>
      <c r="E206" s="64" t="s">
        <v>435</v>
      </c>
      <c r="F206" s="64" t="s">
        <v>28</v>
      </c>
      <c r="G206" s="49">
        <v>526.63369999999998</v>
      </c>
      <c r="H206" s="50">
        <v>11</v>
      </c>
      <c r="I206" s="50">
        <f t="shared" si="29"/>
        <v>5792.9706999999999</v>
      </c>
      <c r="J206" s="51"/>
      <c r="K206" s="52"/>
      <c r="L206" s="53">
        <f t="shared" si="25"/>
        <v>0</v>
      </c>
      <c r="M206" s="54">
        <f t="shared" si="26"/>
        <v>11</v>
      </c>
      <c r="N206" s="50">
        <f t="shared" si="30"/>
        <v>5792.9706999999999</v>
      </c>
      <c r="O206" s="55">
        <f t="shared" si="24"/>
        <v>526.63369999999998</v>
      </c>
      <c r="P206" s="56"/>
      <c r="Q206" s="50">
        <f t="shared" si="31"/>
        <v>0</v>
      </c>
      <c r="R206" s="50">
        <f t="shared" si="27"/>
        <v>11</v>
      </c>
      <c r="S206" s="50">
        <f t="shared" si="28"/>
        <v>5792.9706999999999</v>
      </c>
      <c r="T206" s="62" t="s">
        <v>29</v>
      </c>
      <c r="U206" s="63" t="s">
        <v>30</v>
      </c>
    </row>
    <row r="207" spans="1:21" ht="27.75" customHeight="1" thickBot="1" x14ac:dyDescent="0.3">
      <c r="A207" s="59" t="s">
        <v>25</v>
      </c>
      <c r="B207" s="60">
        <v>44648</v>
      </c>
      <c r="C207" s="103">
        <v>45702</v>
      </c>
      <c r="D207" s="61" t="s">
        <v>436</v>
      </c>
      <c r="E207" s="64" t="s">
        <v>437</v>
      </c>
      <c r="F207" s="64" t="s">
        <v>28</v>
      </c>
      <c r="G207" s="49">
        <v>519.97174285714289</v>
      </c>
      <c r="H207" s="50">
        <v>13</v>
      </c>
      <c r="I207" s="50">
        <f t="shared" si="29"/>
        <v>6759.6326571428572</v>
      </c>
      <c r="J207" s="51"/>
      <c r="K207" s="52"/>
      <c r="L207" s="53">
        <f t="shared" si="25"/>
        <v>0</v>
      </c>
      <c r="M207" s="54">
        <f t="shared" si="26"/>
        <v>13</v>
      </c>
      <c r="N207" s="50">
        <f t="shared" si="30"/>
        <v>6759.6326571428572</v>
      </c>
      <c r="O207" s="55">
        <f t="shared" si="24"/>
        <v>519.97174285714289</v>
      </c>
      <c r="P207" s="56"/>
      <c r="Q207" s="50">
        <f t="shared" si="31"/>
        <v>0</v>
      </c>
      <c r="R207" s="50">
        <f t="shared" si="27"/>
        <v>13</v>
      </c>
      <c r="S207" s="50">
        <f t="shared" si="28"/>
        <v>6759.6326571428572</v>
      </c>
      <c r="T207" s="62" t="s">
        <v>29</v>
      </c>
      <c r="U207" s="63" t="s">
        <v>30</v>
      </c>
    </row>
    <row r="208" spans="1:21" ht="27.75" customHeight="1" thickBot="1" x14ac:dyDescent="0.3">
      <c r="A208" s="59" t="s">
        <v>25</v>
      </c>
      <c r="B208" s="60">
        <v>44648</v>
      </c>
      <c r="C208" s="103">
        <v>45702</v>
      </c>
      <c r="D208" s="61" t="s">
        <v>438</v>
      </c>
      <c r="E208" s="64" t="s">
        <v>439</v>
      </c>
      <c r="F208" s="64" t="s">
        <v>28</v>
      </c>
      <c r="G208" s="49">
        <v>523.04649230769235</v>
      </c>
      <c r="H208" s="50">
        <v>10</v>
      </c>
      <c r="I208" s="50">
        <f t="shared" si="29"/>
        <v>5230.4649230769237</v>
      </c>
      <c r="J208" s="51"/>
      <c r="K208" s="52"/>
      <c r="L208" s="53">
        <f t="shared" si="25"/>
        <v>0</v>
      </c>
      <c r="M208" s="54">
        <f t="shared" si="26"/>
        <v>10</v>
      </c>
      <c r="N208" s="50">
        <f t="shared" si="30"/>
        <v>5230.4649230769237</v>
      </c>
      <c r="O208" s="55">
        <f t="shared" si="24"/>
        <v>523.04649230769235</v>
      </c>
      <c r="P208" s="56"/>
      <c r="Q208" s="50">
        <f t="shared" si="31"/>
        <v>0</v>
      </c>
      <c r="R208" s="50">
        <f t="shared" si="27"/>
        <v>10</v>
      </c>
      <c r="S208" s="50">
        <f t="shared" si="28"/>
        <v>5230.4649230769237</v>
      </c>
      <c r="T208" s="62" t="s">
        <v>29</v>
      </c>
      <c r="U208" s="63" t="s">
        <v>30</v>
      </c>
    </row>
    <row r="209" spans="1:21" ht="27.75" customHeight="1" thickBot="1" x14ac:dyDescent="0.3">
      <c r="A209" s="59" t="s">
        <v>25</v>
      </c>
      <c r="B209" s="60">
        <v>44648</v>
      </c>
      <c r="C209" s="103">
        <v>45702</v>
      </c>
      <c r="D209" s="61" t="s">
        <v>440</v>
      </c>
      <c r="E209" s="64" t="s">
        <v>441</v>
      </c>
      <c r="F209" s="64" t="s">
        <v>28</v>
      </c>
      <c r="G209" s="49">
        <v>523.04649230769235</v>
      </c>
      <c r="H209" s="50">
        <v>12</v>
      </c>
      <c r="I209" s="50">
        <f t="shared" si="29"/>
        <v>6276.5579076923077</v>
      </c>
      <c r="J209" s="51"/>
      <c r="K209" s="52"/>
      <c r="L209" s="53">
        <f t="shared" si="25"/>
        <v>0</v>
      </c>
      <c r="M209" s="54">
        <f t="shared" si="26"/>
        <v>12</v>
      </c>
      <c r="N209" s="50">
        <f t="shared" si="30"/>
        <v>6276.5579076923077</v>
      </c>
      <c r="O209" s="55">
        <f t="shared" si="24"/>
        <v>523.04649230769235</v>
      </c>
      <c r="P209" s="56"/>
      <c r="Q209" s="50">
        <f t="shared" si="31"/>
        <v>0</v>
      </c>
      <c r="R209" s="50">
        <f t="shared" si="27"/>
        <v>12</v>
      </c>
      <c r="S209" s="50">
        <f t="shared" si="28"/>
        <v>6276.5579076923077</v>
      </c>
      <c r="T209" s="62" t="s">
        <v>29</v>
      </c>
      <c r="U209" s="63" t="s">
        <v>30</v>
      </c>
    </row>
    <row r="210" spans="1:21" ht="27.75" customHeight="1" x14ac:dyDescent="0.25">
      <c r="A210" s="59" t="s">
        <v>25</v>
      </c>
      <c r="B210" s="60">
        <v>44648</v>
      </c>
      <c r="C210" s="106">
        <v>45702</v>
      </c>
      <c r="D210" s="61" t="s">
        <v>442</v>
      </c>
      <c r="E210" s="64" t="s">
        <v>443</v>
      </c>
      <c r="F210" s="64" t="s">
        <v>28</v>
      </c>
      <c r="G210" s="49">
        <v>464.51321739130435</v>
      </c>
      <c r="H210" s="50">
        <v>11</v>
      </c>
      <c r="I210" s="50">
        <f t="shared" si="29"/>
        <v>5109.6453913043479</v>
      </c>
      <c r="J210" s="51"/>
      <c r="K210" s="52"/>
      <c r="L210" s="53">
        <f t="shared" si="25"/>
        <v>0</v>
      </c>
      <c r="M210" s="54">
        <f t="shared" si="26"/>
        <v>11</v>
      </c>
      <c r="N210" s="50">
        <f t="shared" si="30"/>
        <v>5109.6453913043479</v>
      </c>
      <c r="O210" s="55">
        <f t="shared" ref="O210:O273" si="32">IF(IFERROR(N210/M210,0)&lt;&gt;0,IFERROR(N210/M210,0),G210)</f>
        <v>464.51321739130435</v>
      </c>
      <c r="P210" s="56">
        <v>5</v>
      </c>
      <c r="Q210" s="50">
        <f t="shared" si="31"/>
        <v>2322.5660869565218</v>
      </c>
      <c r="R210" s="50">
        <f t="shared" si="27"/>
        <v>6</v>
      </c>
      <c r="S210" s="50">
        <f t="shared" si="28"/>
        <v>2787.0793043478261</v>
      </c>
      <c r="T210" s="62" t="s">
        <v>29</v>
      </c>
      <c r="U210" s="63" t="s">
        <v>30</v>
      </c>
    </row>
    <row r="211" spans="1:21" ht="27.75" customHeight="1" x14ac:dyDescent="0.25">
      <c r="A211" s="59" t="s">
        <v>25</v>
      </c>
      <c r="B211" s="60">
        <v>44648</v>
      </c>
      <c r="C211" s="106">
        <v>45702</v>
      </c>
      <c r="D211" s="61" t="s">
        <v>444</v>
      </c>
      <c r="E211" s="64" t="s">
        <v>445</v>
      </c>
      <c r="F211" s="64" t="s">
        <v>28</v>
      </c>
      <c r="G211" s="49">
        <v>460.57516666666669</v>
      </c>
      <c r="H211" s="50">
        <v>11</v>
      </c>
      <c r="I211" s="50">
        <f t="shared" si="29"/>
        <v>5066.3268333333335</v>
      </c>
      <c r="J211" s="51"/>
      <c r="K211" s="52"/>
      <c r="L211" s="53">
        <f t="shared" si="25"/>
        <v>0</v>
      </c>
      <c r="M211" s="54">
        <f t="shared" si="26"/>
        <v>11</v>
      </c>
      <c r="N211" s="50">
        <f t="shared" si="30"/>
        <v>5066.3268333333335</v>
      </c>
      <c r="O211" s="55">
        <f t="shared" si="32"/>
        <v>460.57516666666669</v>
      </c>
      <c r="P211" s="56">
        <v>5</v>
      </c>
      <c r="Q211" s="50">
        <f t="shared" si="31"/>
        <v>2302.8758333333335</v>
      </c>
      <c r="R211" s="50">
        <f t="shared" si="27"/>
        <v>6</v>
      </c>
      <c r="S211" s="50">
        <f t="shared" si="28"/>
        <v>2763.451</v>
      </c>
      <c r="T211" s="62" t="s">
        <v>29</v>
      </c>
      <c r="U211" s="63" t="s">
        <v>30</v>
      </c>
    </row>
    <row r="212" spans="1:21" ht="27.75" customHeight="1" x14ac:dyDescent="0.25">
      <c r="A212" s="59" t="s">
        <v>25</v>
      </c>
      <c r="B212" s="60">
        <v>44648</v>
      </c>
      <c r="C212" s="106">
        <v>45702</v>
      </c>
      <c r="D212" s="61" t="s">
        <v>446</v>
      </c>
      <c r="E212" s="64" t="s">
        <v>447</v>
      </c>
      <c r="F212" s="64" t="s">
        <v>28</v>
      </c>
      <c r="G212" s="49">
        <v>464.51321739130435</v>
      </c>
      <c r="H212" s="50">
        <v>10</v>
      </c>
      <c r="I212" s="50">
        <f t="shared" si="29"/>
        <v>4645.1321739130435</v>
      </c>
      <c r="J212" s="51"/>
      <c r="K212" s="52"/>
      <c r="L212" s="53">
        <f t="shared" si="25"/>
        <v>0</v>
      </c>
      <c r="M212" s="54">
        <f t="shared" si="26"/>
        <v>10</v>
      </c>
      <c r="N212" s="50">
        <f t="shared" si="30"/>
        <v>4645.1321739130435</v>
      </c>
      <c r="O212" s="55">
        <f t="shared" si="32"/>
        <v>464.51321739130435</v>
      </c>
      <c r="P212" s="56">
        <v>5</v>
      </c>
      <c r="Q212" s="50">
        <f t="shared" si="31"/>
        <v>2322.5660869565218</v>
      </c>
      <c r="R212" s="50">
        <f t="shared" si="27"/>
        <v>5</v>
      </c>
      <c r="S212" s="50">
        <f t="shared" si="28"/>
        <v>2322.5660869565218</v>
      </c>
      <c r="T212" s="62" t="s">
        <v>29</v>
      </c>
      <c r="U212" s="63" t="s">
        <v>30</v>
      </c>
    </row>
    <row r="213" spans="1:21" ht="27.75" customHeight="1" x14ac:dyDescent="0.25">
      <c r="A213" s="59" t="s">
        <v>25</v>
      </c>
      <c r="B213" s="60">
        <v>44648</v>
      </c>
      <c r="C213" s="106">
        <v>45702</v>
      </c>
      <c r="D213" s="61" t="s">
        <v>448</v>
      </c>
      <c r="E213" s="64" t="s">
        <v>449</v>
      </c>
      <c r="F213" s="64" t="s">
        <v>28</v>
      </c>
      <c r="G213" s="49">
        <v>456.95215999999999</v>
      </c>
      <c r="H213" s="50">
        <v>2</v>
      </c>
      <c r="I213" s="50">
        <f t="shared" si="29"/>
        <v>913.90431999999998</v>
      </c>
      <c r="J213" s="51"/>
      <c r="K213" s="52"/>
      <c r="L213" s="53">
        <f t="shared" si="25"/>
        <v>0</v>
      </c>
      <c r="M213" s="54">
        <f t="shared" si="26"/>
        <v>2</v>
      </c>
      <c r="N213" s="50">
        <f t="shared" si="30"/>
        <v>913.90431999999998</v>
      </c>
      <c r="O213" s="55">
        <f t="shared" si="32"/>
        <v>456.95215999999999</v>
      </c>
      <c r="P213" s="56">
        <v>1</v>
      </c>
      <c r="Q213" s="50">
        <f t="shared" si="31"/>
        <v>456.95215999999999</v>
      </c>
      <c r="R213" s="50">
        <f t="shared" si="27"/>
        <v>1</v>
      </c>
      <c r="S213" s="50">
        <f t="shared" si="28"/>
        <v>456.95215999999999</v>
      </c>
      <c r="T213" s="62" t="s">
        <v>29</v>
      </c>
      <c r="U213" s="63" t="s">
        <v>30</v>
      </c>
    </row>
    <row r="214" spans="1:21" ht="27.75" customHeight="1" x14ac:dyDescent="0.25">
      <c r="A214" s="59" t="s">
        <v>25</v>
      </c>
      <c r="B214" s="60">
        <v>44459</v>
      </c>
      <c r="C214" s="106">
        <v>44801</v>
      </c>
      <c r="D214" s="61" t="s">
        <v>450</v>
      </c>
      <c r="E214" s="79" t="s">
        <v>451</v>
      </c>
      <c r="F214" s="64" t="s">
        <v>28</v>
      </c>
      <c r="G214" s="49">
        <v>114.41</v>
      </c>
      <c r="H214" s="50">
        <v>1</v>
      </c>
      <c r="I214" s="50">
        <f t="shared" si="29"/>
        <v>114.41</v>
      </c>
      <c r="J214" s="51"/>
      <c r="K214" s="52"/>
      <c r="L214" s="53">
        <f t="shared" si="25"/>
        <v>0</v>
      </c>
      <c r="M214" s="54">
        <f t="shared" si="26"/>
        <v>1</v>
      </c>
      <c r="N214" s="50">
        <f t="shared" si="30"/>
        <v>114.41</v>
      </c>
      <c r="O214" s="55">
        <f t="shared" si="32"/>
        <v>114.41</v>
      </c>
      <c r="P214" s="56"/>
      <c r="Q214" s="50">
        <f t="shared" si="31"/>
        <v>0</v>
      </c>
      <c r="R214" s="50">
        <f t="shared" si="27"/>
        <v>1</v>
      </c>
      <c r="S214" s="50">
        <f t="shared" si="28"/>
        <v>114.41</v>
      </c>
      <c r="T214" s="62" t="s">
        <v>29</v>
      </c>
      <c r="U214" s="63" t="s">
        <v>30</v>
      </c>
    </row>
    <row r="215" spans="1:21" ht="27.75" customHeight="1" x14ac:dyDescent="0.25">
      <c r="A215" s="59" t="s">
        <v>25</v>
      </c>
      <c r="B215" s="60">
        <v>43504</v>
      </c>
      <c r="C215" s="106">
        <v>44801</v>
      </c>
      <c r="D215" s="61" t="s">
        <v>452</v>
      </c>
      <c r="E215" s="79" t="s">
        <v>453</v>
      </c>
      <c r="F215" s="64" t="s">
        <v>28</v>
      </c>
      <c r="G215" s="49">
        <v>168</v>
      </c>
      <c r="H215" s="50">
        <v>3</v>
      </c>
      <c r="I215" s="50">
        <f t="shared" si="29"/>
        <v>504</v>
      </c>
      <c r="J215" s="51"/>
      <c r="K215" s="52"/>
      <c r="L215" s="53">
        <f t="shared" si="25"/>
        <v>0</v>
      </c>
      <c r="M215" s="54">
        <f t="shared" si="26"/>
        <v>3</v>
      </c>
      <c r="N215" s="50">
        <f t="shared" si="30"/>
        <v>504</v>
      </c>
      <c r="O215" s="55">
        <f t="shared" si="32"/>
        <v>168</v>
      </c>
      <c r="P215" s="56"/>
      <c r="Q215" s="50">
        <f t="shared" si="31"/>
        <v>0</v>
      </c>
      <c r="R215" s="50">
        <f t="shared" si="27"/>
        <v>3</v>
      </c>
      <c r="S215" s="50">
        <f t="shared" si="28"/>
        <v>504</v>
      </c>
      <c r="T215" s="62" t="s">
        <v>29</v>
      </c>
      <c r="U215" s="63" t="s">
        <v>30</v>
      </c>
    </row>
    <row r="216" spans="1:21" ht="27.75" customHeight="1" x14ac:dyDescent="0.25">
      <c r="A216" s="59" t="s">
        <v>25</v>
      </c>
      <c r="B216" s="60">
        <v>43802</v>
      </c>
      <c r="C216" s="106">
        <v>44801</v>
      </c>
      <c r="D216" s="61" t="s">
        <v>454</v>
      </c>
      <c r="E216" s="61" t="s">
        <v>455</v>
      </c>
      <c r="F216" s="64" t="s">
        <v>28</v>
      </c>
      <c r="G216" s="49">
        <v>0</v>
      </c>
      <c r="H216" s="50">
        <v>0</v>
      </c>
      <c r="I216" s="50">
        <f t="shared" si="29"/>
        <v>0</v>
      </c>
      <c r="J216" s="51"/>
      <c r="K216" s="65"/>
      <c r="L216" s="53">
        <f t="shared" si="25"/>
        <v>0</v>
      </c>
      <c r="M216" s="54">
        <f t="shared" si="26"/>
        <v>0</v>
      </c>
      <c r="N216" s="54">
        <f t="shared" si="30"/>
        <v>0</v>
      </c>
      <c r="O216" s="55">
        <f t="shared" si="32"/>
        <v>0</v>
      </c>
      <c r="P216" s="56"/>
      <c r="Q216" s="54">
        <f t="shared" si="31"/>
        <v>0</v>
      </c>
      <c r="R216" s="50">
        <f t="shared" si="27"/>
        <v>0</v>
      </c>
      <c r="S216" s="50">
        <f t="shared" si="28"/>
        <v>0</v>
      </c>
      <c r="T216" s="62" t="s">
        <v>29</v>
      </c>
      <c r="U216" s="63" t="s">
        <v>30</v>
      </c>
    </row>
    <row r="217" spans="1:21" ht="27.75" customHeight="1" thickBot="1" x14ac:dyDescent="0.3">
      <c r="A217" s="59" t="s">
        <v>25</v>
      </c>
      <c r="B217" s="60">
        <v>44801</v>
      </c>
      <c r="C217" s="104">
        <v>44801</v>
      </c>
      <c r="D217" s="61" t="s">
        <v>456</v>
      </c>
      <c r="E217" s="64" t="s">
        <v>457</v>
      </c>
      <c r="F217" s="64" t="s">
        <v>28</v>
      </c>
      <c r="G217" s="49">
        <v>4923.4538095238095</v>
      </c>
      <c r="H217" s="50">
        <v>0</v>
      </c>
      <c r="I217" s="50">
        <f t="shared" si="29"/>
        <v>0</v>
      </c>
      <c r="J217" s="51"/>
      <c r="K217" s="52"/>
      <c r="L217" s="53">
        <f t="shared" si="25"/>
        <v>0</v>
      </c>
      <c r="M217" s="54">
        <f t="shared" si="26"/>
        <v>0</v>
      </c>
      <c r="N217" s="50">
        <f t="shared" si="30"/>
        <v>0</v>
      </c>
      <c r="O217" s="55">
        <f t="shared" si="32"/>
        <v>4923.4538095238095</v>
      </c>
      <c r="P217" s="56"/>
      <c r="Q217" s="50">
        <f t="shared" si="31"/>
        <v>0</v>
      </c>
      <c r="R217" s="50">
        <f t="shared" si="27"/>
        <v>0</v>
      </c>
      <c r="S217" s="50">
        <f t="shared" si="28"/>
        <v>0</v>
      </c>
      <c r="T217" s="62" t="s">
        <v>29</v>
      </c>
      <c r="U217" s="63" t="s">
        <v>30</v>
      </c>
    </row>
    <row r="218" spans="1:21" ht="27.75" customHeight="1" x14ac:dyDescent="0.25">
      <c r="A218" s="59" t="s">
        <v>25</v>
      </c>
      <c r="B218" s="60">
        <v>44801</v>
      </c>
      <c r="C218" s="106">
        <v>45818</v>
      </c>
      <c r="D218" s="61" t="s">
        <v>458</v>
      </c>
      <c r="E218" s="64" t="s">
        <v>459</v>
      </c>
      <c r="F218" s="64" t="s">
        <v>28</v>
      </c>
      <c r="G218" s="49">
        <v>3752.11</v>
      </c>
      <c r="H218" s="54">
        <v>4</v>
      </c>
      <c r="I218" s="50">
        <f t="shared" si="29"/>
        <v>15008.44</v>
      </c>
      <c r="J218" s="51"/>
      <c r="K218" s="65"/>
      <c r="L218" s="53">
        <f t="shared" si="25"/>
        <v>0</v>
      </c>
      <c r="M218" s="54">
        <f t="shared" si="26"/>
        <v>4</v>
      </c>
      <c r="N218" s="54">
        <f t="shared" si="30"/>
        <v>15008.44</v>
      </c>
      <c r="O218" s="74">
        <f t="shared" si="32"/>
        <v>3752.11</v>
      </c>
      <c r="P218" s="56">
        <v>4</v>
      </c>
      <c r="Q218" s="54">
        <f t="shared" si="31"/>
        <v>15008.44</v>
      </c>
      <c r="R218" s="54">
        <f t="shared" si="27"/>
        <v>0</v>
      </c>
      <c r="S218" s="54">
        <f t="shared" si="28"/>
        <v>0</v>
      </c>
      <c r="T218" s="62" t="s">
        <v>29</v>
      </c>
      <c r="U218" s="63" t="s">
        <v>30</v>
      </c>
    </row>
    <row r="219" spans="1:21" ht="27.75" customHeight="1" x14ac:dyDescent="0.25">
      <c r="A219" s="59" t="s">
        <v>25</v>
      </c>
      <c r="B219" s="60">
        <v>43802</v>
      </c>
      <c r="C219" s="106">
        <v>45818</v>
      </c>
      <c r="D219" s="61" t="s">
        <v>460</v>
      </c>
      <c r="E219" s="79" t="s">
        <v>461</v>
      </c>
      <c r="F219" s="64" t="s">
        <v>28</v>
      </c>
      <c r="G219" s="49">
        <v>4953.5837626262628</v>
      </c>
      <c r="H219" s="50">
        <v>21</v>
      </c>
      <c r="I219" s="50">
        <f t="shared" si="29"/>
        <v>104025.25901515152</v>
      </c>
      <c r="J219" s="51"/>
      <c r="K219" s="52"/>
      <c r="L219" s="53">
        <f t="shared" si="25"/>
        <v>0</v>
      </c>
      <c r="M219" s="54">
        <f t="shared" si="26"/>
        <v>21</v>
      </c>
      <c r="N219" s="50">
        <f t="shared" si="30"/>
        <v>104025.25901515152</v>
      </c>
      <c r="O219" s="55">
        <f t="shared" si="32"/>
        <v>4953.5837626262628</v>
      </c>
      <c r="P219" s="56"/>
      <c r="Q219" s="50">
        <f t="shared" si="31"/>
        <v>0</v>
      </c>
      <c r="R219" s="50">
        <f t="shared" si="27"/>
        <v>21</v>
      </c>
      <c r="S219" s="50">
        <f t="shared" si="28"/>
        <v>104025.25901515152</v>
      </c>
      <c r="T219" s="62" t="s">
        <v>29</v>
      </c>
      <c r="U219" s="63" t="s">
        <v>30</v>
      </c>
    </row>
    <row r="220" spans="1:21" ht="27.75" customHeight="1" x14ac:dyDescent="0.25">
      <c r="A220" s="59" t="s">
        <v>25</v>
      </c>
      <c r="B220" s="60">
        <v>43588</v>
      </c>
      <c r="C220" s="106">
        <v>45818</v>
      </c>
      <c r="D220" s="61" t="s">
        <v>462</v>
      </c>
      <c r="E220" s="64" t="s">
        <v>463</v>
      </c>
      <c r="F220" s="64" t="s">
        <v>101</v>
      </c>
      <c r="G220" s="49">
        <v>2250</v>
      </c>
      <c r="H220" s="50">
        <v>0</v>
      </c>
      <c r="I220" s="50">
        <f t="shared" si="29"/>
        <v>0</v>
      </c>
      <c r="J220" s="51"/>
      <c r="K220" s="65"/>
      <c r="L220" s="53">
        <f t="shared" si="25"/>
        <v>0</v>
      </c>
      <c r="M220" s="54">
        <f t="shared" si="26"/>
        <v>0</v>
      </c>
      <c r="N220" s="54">
        <f t="shared" si="30"/>
        <v>0</v>
      </c>
      <c r="O220" s="55">
        <f t="shared" si="32"/>
        <v>2250</v>
      </c>
      <c r="P220" s="56"/>
      <c r="Q220" s="54">
        <f t="shared" si="31"/>
        <v>0</v>
      </c>
      <c r="R220" s="50">
        <f t="shared" si="27"/>
        <v>0</v>
      </c>
      <c r="S220" s="50">
        <f t="shared" si="28"/>
        <v>0</v>
      </c>
      <c r="T220" s="62" t="s">
        <v>29</v>
      </c>
      <c r="U220" s="63" t="s">
        <v>30</v>
      </c>
    </row>
    <row r="221" spans="1:21" ht="27.75" customHeight="1" thickBot="1" x14ac:dyDescent="0.3">
      <c r="A221" s="59" t="s">
        <v>25</v>
      </c>
      <c r="B221" s="60">
        <v>43588</v>
      </c>
      <c r="C221" s="113">
        <v>44648</v>
      </c>
      <c r="D221" s="61" t="s">
        <v>464</v>
      </c>
      <c r="E221" s="64" t="s">
        <v>465</v>
      </c>
      <c r="F221" s="64" t="s">
        <v>101</v>
      </c>
      <c r="G221" s="49">
        <v>2250</v>
      </c>
      <c r="H221" s="50">
        <v>0</v>
      </c>
      <c r="I221" s="50">
        <f t="shared" si="29"/>
        <v>0</v>
      </c>
      <c r="J221" s="51"/>
      <c r="K221" s="65"/>
      <c r="L221" s="53">
        <f t="shared" si="25"/>
        <v>0</v>
      </c>
      <c r="M221" s="54">
        <f t="shared" si="26"/>
        <v>0</v>
      </c>
      <c r="N221" s="54">
        <f t="shared" si="30"/>
        <v>0</v>
      </c>
      <c r="O221" s="55">
        <f t="shared" si="32"/>
        <v>2250</v>
      </c>
      <c r="P221" s="56"/>
      <c r="Q221" s="54">
        <f t="shared" si="31"/>
        <v>0</v>
      </c>
      <c r="R221" s="50">
        <f t="shared" si="27"/>
        <v>0</v>
      </c>
      <c r="S221" s="50">
        <f t="shared" si="28"/>
        <v>0</v>
      </c>
      <c r="T221" s="62" t="s">
        <v>29</v>
      </c>
      <c r="U221" s="63" t="s">
        <v>30</v>
      </c>
    </row>
    <row r="222" spans="1:21" ht="27.75" customHeight="1" x14ac:dyDescent="0.25">
      <c r="A222" s="59" t="s">
        <v>25</v>
      </c>
      <c r="B222" s="60">
        <v>43588</v>
      </c>
      <c r="C222" s="105">
        <v>43801</v>
      </c>
      <c r="D222" s="61" t="s">
        <v>466</v>
      </c>
      <c r="E222" s="64" t="s">
        <v>467</v>
      </c>
      <c r="F222" s="64" t="s">
        <v>101</v>
      </c>
      <c r="G222" s="49">
        <v>2250</v>
      </c>
      <c r="H222" s="50">
        <v>0</v>
      </c>
      <c r="I222" s="50">
        <f t="shared" si="29"/>
        <v>0</v>
      </c>
      <c r="J222" s="51"/>
      <c r="K222" s="65"/>
      <c r="L222" s="53">
        <f t="shared" si="25"/>
        <v>0</v>
      </c>
      <c r="M222" s="54">
        <f t="shared" si="26"/>
        <v>0</v>
      </c>
      <c r="N222" s="54">
        <f t="shared" si="30"/>
        <v>0</v>
      </c>
      <c r="O222" s="55">
        <f t="shared" si="32"/>
        <v>2250</v>
      </c>
      <c r="P222" s="56"/>
      <c r="Q222" s="54">
        <f t="shared" si="31"/>
        <v>0</v>
      </c>
      <c r="R222" s="50">
        <f t="shared" si="27"/>
        <v>0</v>
      </c>
      <c r="S222" s="50">
        <f t="shared" si="28"/>
        <v>0</v>
      </c>
      <c r="T222" s="62" t="s">
        <v>29</v>
      </c>
      <c r="U222" s="63" t="s">
        <v>30</v>
      </c>
    </row>
    <row r="223" spans="1:21" ht="27.75" customHeight="1" x14ac:dyDescent="0.25">
      <c r="A223" s="59" t="s">
        <v>25</v>
      </c>
      <c r="B223" s="60">
        <v>43588</v>
      </c>
      <c r="C223" s="106">
        <v>43711</v>
      </c>
      <c r="D223" s="61" t="s">
        <v>468</v>
      </c>
      <c r="E223" s="64" t="s">
        <v>469</v>
      </c>
      <c r="F223" s="64" t="s">
        <v>101</v>
      </c>
      <c r="G223" s="49">
        <v>2250</v>
      </c>
      <c r="H223" s="50">
        <v>0</v>
      </c>
      <c r="I223" s="50">
        <f t="shared" si="29"/>
        <v>0</v>
      </c>
      <c r="J223" s="51"/>
      <c r="K223" s="65"/>
      <c r="L223" s="53">
        <f t="shared" si="25"/>
        <v>0</v>
      </c>
      <c r="M223" s="54">
        <f t="shared" si="26"/>
        <v>0</v>
      </c>
      <c r="N223" s="54">
        <f t="shared" si="30"/>
        <v>0</v>
      </c>
      <c r="O223" s="55">
        <f t="shared" si="32"/>
        <v>2250</v>
      </c>
      <c r="P223" s="56"/>
      <c r="Q223" s="54">
        <f t="shared" si="31"/>
        <v>0</v>
      </c>
      <c r="R223" s="50">
        <f t="shared" si="27"/>
        <v>0</v>
      </c>
      <c r="S223" s="50">
        <f t="shared" si="28"/>
        <v>0</v>
      </c>
      <c r="T223" s="62" t="s">
        <v>29</v>
      </c>
      <c r="U223" s="63" t="s">
        <v>30</v>
      </c>
    </row>
    <row r="224" spans="1:21" ht="27.75" customHeight="1" x14ac:dyDescent="0.25">
      <c r="A224" s="59" t="s">
        <v>25</v>
      </c>
      <c r="B224" s="60">
        <v>43802</v>
      </c>
      <c r="C224" s="106">
        <v>45702</v>
      </c>
      <c r="D224" s="61" t="s">
        <v>470</v>
      </c>
      <c r="E224" s="79" t="s">
        <v>471</v>
      </c>
      <c r="F224" s="64" t="s">
        <v>28</v>
      </c>
      <c r="G224" s="49">
        <v>5281.2167399999998</v>
      </c>
      <c r="H224" s="50">
        <v>5</v>
      </c>
      <c r="I224" s="50">
        <f t="shared" si="29"/>
        <v>26406.083699999999</v>
      </c>
      <c r="J224" s="51"/>
      <c r="K224" s="52"/>
      <c r="L224" s="53">
        <f>+J224*K224</f>
        <v>0</v>
      </c>
      <c r="M224" s="54">
        <f t="shared" si="26"/>
        <v>5</v>
      </c>
      <c r="N224" s="50">
        <f t="shared" si="30"/>
        <v>26406.083699999999</v>
      </c>
      <c r="O224" s="55">
        <f t="shared" si="32"/>
        <v>5281.2167399999998</v>
      </c>
      <c r="P224" s="56">
        <v>4</v>
      </c>
      <c r="Q224" s="50">
        <f t="shared" si="31"/>
        <v>21124.866959999999</v>
      </c>
      <c r="R224" s="50">
        <f t="shared" si="27"/>
        <v>1</v>
      </c>
      <c r="S224" s="50">
        <f t="shared" si="28"/>
        <v>5281.2167399999998</v>
      </c>
      <c r="T224" s="62" t="s">
        <v>29</v>
      </c>
      <c r="U224" s="63" t="s">
        <v>30</v>
      </c>
    </row>
    <row r="225" spans="1:21" ht="27.75" customHeight="1" x14ac:dyDescent="0.25">
      <c r="A225" s="59" t="s">
        <v>25</v>
      </c>
      <c r="B225" s="60">
        <v>43802</v>
      </c>
      <c r="C225" s="106">
        <v>45818</v>
      </c>
      <c r="D225" s="61" t="s">
        <v>472</v>
      </c>
      <c r="E225" s="64" t="s">
        <v>473</v>
      </c>
      <c r="F225" s="64" t="s">
        <v>101</v>
      </c>
      <c r="G225" s="49">
        <v>2250</v>
      </c>
      <c r="H225" s="50">
        <v>0</v>
      </c>
      <c r="I225" s="50">
        <f t="shared" si="29"/>
        <v>0</v>
      </c>
      <c r="J225" s="51"/>
      <c r="K225" s="65"/>
      <c r="L225" s="53">
        <f t="shared" si="25"/>
        <v>0</v>
      </c>
      <c r="M225" s="54">
        <f t="shared" si="26"/>
        <v>0</v>
      </c>
      <c r="N225" s="54">
        <f t="shared" si="30"/>
        <v>0</v>
      </c>
      <c r="O225" s="55">
        <f t="shared" si="32"/>
        <v>2250</v>
      </c>
      <c r="P225" s="56"/>
      <c r="Q225" s="54">
        <f t="shared" si="31"/>
        <v>0</v>
      </c>
      <c r="R225" s="50">
        <f t="shared" si="27"/>
        <v>0</v>
      </c>
      <c r="S225" s="50">
        <f t="shared" si="28"/>
        <v>0</v>
      </c>
      <c r="T225" s="62" t="s">
        <v>29</v>
      </c>
      <c r="U225" s="63" t="s">
        <v>30</v>
      </c>
    </row>
    <row r="226" spans="1:21" ht="27.75" customHeight="1" thickBot="1" x14ac:dyDescent="0.3">
      <c r="A226" s="59" t="s">
        <v>25</v>
      </c>
      <c r="B226" s="60">
        <v>43802</v>
      </c>
      <c r="C226" s="104">
        <v>43714</v>
      </c>
      <c r="D226" s="61" t="s">
        <v>474</v>
      </c>
      <c r="E226" s="64" t="s">
        <v>475</v>
      </c>
      <c r="F226" s="64" t="s">
        <v>101</v>
      </c>
      <c r="G226" s="49">
        <v>2250</v>
      </c>
      <c r="H226" s="50">
        <v>0</v>
      </c>
      <c r="I226" s="50">
        <f t="shared" si="29"/>
        <v>0</v>
      </c>
      <c r="J226" s="51"/>
      <c r="K226" s="65"/>
      <c r="L226" s="53">
        <f t="shared" si="25"/>
        <v>0</v>
      </c>
      <c r="M226" s="54">
        <f t="shared" si="26"/>
        <v>0</v>
      </c>
      <c r="N226" s="54">
        <f t="shared" si="30"/>
        <v>0</v>
      </c>
      <c r="O226" s="55">
        <f t="shared" si="32"/>
        <v>2250</v>
      </c>
      <c r="P226" s="56"/>
      <c r="Q226" s="54">
        <f t="shared" si="31"/>
        <v>0</v>
      </c>
      <c r="R226" s="50">
        <f t="shared" si="27"/>
        <v>0</v>
      </c>
      <c r="S226" s="50">
        <f t="shared" si="28"/>
        <v>0</v>
      </c>
      <c r="T226" s="62" t="s">
        <v>29</v>
      </c>
      <c r="U226" s="63" t="s">
        <v>30</v>
      </c>
    </row>
    <row r="227" spans="1:21" ht="27.75" customHeight="1" thickBot="1" x14ac:dyDescent="0.3">
      <c r="A227" s="59" t="s">
        <v>25</v>
      </c>
      <c r="B227" s="60">
        <v>43802</v>
      </c>
      <c r="C227" s="107">
        <v>42774</v>
      </c>
      <c r="D227" s="61" t="s">
        <v>476</v>
      </c>
      <c r="E227" s="64" t="s">
        <v>477</v>
      </c>
      <c r="F227" s="64" t="s">
        <v>101</v>
      </c>
      <c r="G227" s="49">
        <v>2250</v>
      </c>
      <c r="H227" s="50">
        <v>0</v>
      </c>
      <c r="I227" s="50">
        <f t="shared" si="29"/>
        <v>0</v>
      </c>
      <c r="J227" s="51"/>
      <c r="K227" s="65"/>
      <c r="L227" s="53">
        <f t="shared" si="25"/>
        <v>0</v>
      </c>
      <c r="M227" s="54">
        <f t="shared" si="26"/>
        <v>0</v>
      </c>
      <c r="N227" s="54">
        <f t="shared" si="30"/>
        <v>0</v>
      </c>
      <c r="O227" s="55">
        <f t="shared" si="32"/>
        <v>2250</v>
      </c>
      <c r="P227" s="56"/>
      <c r="Q227" s="54">
        <f t="shared" si="31"/>
        <v>0</v>
      </c>
      <c r="R227" s="50">
        <f t="shared" si="27"/>
        <v>0</v>
      </c>
      <c r="S227" s="50">
        <f t="shared" si="28"/>
        <v>0</v>
      </c>
      <c r="T227" s="62" t="s">
        <v>29</v>
      </c>
      <c r="U227" s="63" t="s">
        <v>30</v>
      </c>
    </row>
    <row r="228" spans="1:21" ht="27.75" customHeight="1" x14ac:dyDescent="0.25">
      <c r="A228" s="59" t="s">
        <v>25</v>
      </c>
      <c r="B228" s="60">
        <v>43802</v>
      </c>
      <c r="C228" s="105">
        <v>42774</v>
      </c>
      <c r="D228" s="61" t="s">
        <v>478</v>
      </c>
      <c r="E228" s="64" t="s">
        <v>479</v>
      </c>
      <c r="F228" s="64" t="s">
        <v>101</v>
      </c>
      <c r="G228" s="49">
        <v>2250</v>
      </c>
      <c r="H228" s="50">
        <v>0</v>
      </c>
      <c r="I228" s="50">
        <f t="shared" si="29"/>
        <v>0</v>
      </c>
      <c r="J228" s="51"/>
      <c r="K228" s="65"/>
      <c r="L228" s="53">
        <f t="shared" si="25"/>
        <v>0</v>
      </c>
      <c r="M228" s="54">
        <f t="shared" si="26"/>
        <v>0</v>
      </c>
      <c r="N228" s="54">
        <f t="shared" si="30"/>
        <v>0</v>
      </c>
      <c r="O228" s="55">
        <f t="shared" si="32"/>
        <v>2250</v>
      </c>
      <c r="P228" s="56"/>
      <c r="Q228" s="54">
        <f t="shared" si="31"/>
        <v>0</v>
      </c>
      <c r="R228" s="50">
        <f t="shared" si="27"/>
        <v>0</v>
      </c>
      <c r="S228" s="50">
        <f t="shared" si="28"/>
        <v>0</v>
      </c>
      <c r="T228" s="62" t="s">
        <v>29</v>
      </c>
      <c r="U228" s="63" t="s">
        <v>30</v>
      </c>
    </row>
    <row r="229" spans="1:21" ht="27.75" customHeight="1" x14ac:dyDescent="0.25">
      <c r="A229" s="59" t="s">
        <v>25</v>
      </c>
      <c r="B229" s="60">
        <v>44649</v>
      </c>
      <c r="C229" s="106">
        <v>45702</v>
      </c>
      <c r="D229" s="61" t="s">
        <v>480</v>
      </c>
      <c r="E229" s="64" t="s">
        <v>481</v>
      </c>
      <c r="F229" s="64" t="s">
        <v>28</v>
      </c>
      <c r="G229" s="49">
        <v>4950.1376</v>
      </c>
      <c r="H229" s="50">
        <v>0</v>
      </c>
      <c r="I229" s="50">
        <f t="shared" si="29"/>
        <v>0</v>
      </c>
      <c r="J229" s="51"/>
      <c r="K229" s="52"/>
      <c r="L229" s="53">
        <f t="shared" si="25"/>
        <v>0</v>
      </c>
      <c r="M229" s="54">
        <f t="shared" si="26"/>
        <v>0</v>
      </c>
      <c r="N229" s="50">
        <f t="shared" si="30"/>
        <v>0</v>
      </c>
      <c r="O229" s="55">
        <f t="shared" si="32"/>
        <v>4950.1376</v>
      </c>
      <c r="P229" s="56"/>
      <c r="Q229" s="50">
        <f t="shared" si="31"/>
        <v>0</v>
      </c>
      <c r="R229" s="50">
        <f t="shared" si="27"/>
        <v>0</v>
      </c>
      <c r="S229" s="50">
        <f t="shared" si="28"/>
        <v>0</v>
      </c>
      <c r="T229" s="62" t="s">
        <v>29</v>
      </c>
      <c r="U229" s="63" t="s">
        <v>30</v>
      </c>
    </row>
    <row r="230" spans="1:21" ht="27.75" customHeight="1" x14ac:dyDescent="0.25">
      <c r="A230" s="59" t="s">
        <v>25</v>
      </c>
      <c r="B230" s="60">
        <v>44649</v>
      </c>
      <c r="C230" s="106">
        <v>45818</v>
      </c>
      <c r="D230" s="61" t="s">
        <v>482</v>
      </c>
      <c r="E230" s="64" t="s">
        <v>483</v>
      </c>
      <c r="F230" s="64" t="s">
        <v>28</v>
      </c>
      <c r="G230" s="49">
        <v>5702.3085400000009</v>
      </c>
      <c r="H230" s="50">
        <v>3</v>
      </c>
      <c r="I230" s="50">
        <f t="shared" si="29"/>
        <v>17106.925620000002</v>
      </c>
      <c r="J230" s="51"/>
      <c r="K230" s="52"/>
      <c r="L230" s="53">
        <f t="shared" si="25"/>
        <v>0</v>
      </c>
      <c r="M230" s="54">
        <f t="shared" si="26"/>
        <v>3</v>
      </c>
      <c r="N230" s="50">
        <f t="shared" si="30"/>
        <v>17106.925620000002</v>
      </c>
      <c r="O230" s="55">
        <f t="shared" si="32"/>
        <v>5702.3085400000009</v>
      </c>
      <c r="P230" s="56"/>
      <c r="Q230" s="50">
        <f t="shared" si="31"/>
        <v>0</v>
      </c>
      <c r="R230" s="50">
        <f t="shared" si="27"/>
        <v>3</v>
      </c>
      <c r="S230" s="50">
        <f t="shared" si="28"/>
        <v>17106.925620000002</v>
      </c>
      <c r="T230" s="62" t="s">
        <v>29</v>
      </c>
      <c r="U230" s="63" t="s">
        <v>30</v>
      </c>
    </row>
    <row r="231" spans="1:21" ht="27.75" customHeight="1" x14ac:dyDescent="0.25">
      <c r="A231" s="59" t="s">
        <v>25</v>
      </c>
      <c r="B231" s="60">
        <v>44649</v>
      </c>
      <c r="C231" s="106">
        <v>45818</v>
      </c>
      <c r="D231" s="61" t="s">
        <v>484</v>
      </c>
      <c r="E231" s="64" t="s">
        <v>485</v>
      </c>
      <c r="F231" s="64" t="s">
        <v>28</v>
      </c>
      <c r="G231" s="49">
        <v>5710.3798181818183</v>
      </c>
      <c r="H231" s="50">
        <v>4</v>
      </c>
      <c r="I231" s="50">
        <f t="shared" si="29"/>
        <v>22841.519272727273</v>
      </c>
      <c r="J231" s="51"/>
      <c r="K231" s="52"/>
      <c r="L231" s="53">
        <f t="shared" si="25"/>
        <v>0</v>
      </c>
      <c r="M231" s="54">
        <f t="shared" si="26"/>
        <v>4</v>
      </c>
      <c r="N231" s="50">
        <f t="shared" si="30"/>
        <v>22841.519272727273</v>
      </c>
      <c r="O231" s="55">
        <f t="shared" si="32"/>
        <v>5710.3798181818183</v>
      </c>
      <c r="P231" s="56"/>
      <c r="Q231" s="50">
        <f t="shared" si="31"/>
        <v>0</v>
      </c>
      <c r="R231" s="50">
        <f t="shared" si="27"/>
        <v>4</v>
      </c>
      <c r="S231" s="50">
        <f t="shared" si="28"/>
        <v>22841.519272727273</v>
      </c>
      <c r="T231" s="62" t="s">
        <v>29</v>
      </c>
      <c r="U231" s="63" t="s">
        <v>30</v>
      </c>
    </row>
    <row r="232" spans="1:21" ht="27.75" customHeight="1" x14ac:dyDescent="0.25">
      <c r="A232" s="59" t="s">
        <v>25</v>
      </c>
      <c r="B232" s="60">
        <v>44649</v>
      </c>
      <c r="C232" s="106">
        <v>45818</v>
      </c>
      <c r="D232" s="61" t="s">
        <v>486</v>
      </c>
      <c r="E232" s="61" t="s">
        <v>487</v>
      </c>
      <c r="F232" s="64" t="s">
        <v>28</v>
      </c>
      <c r="G232" s="49">
        <v>5710.3798181818183</v>
      </c>
      <c r="H232" s="50">
        <v>4</v>
      </c>
      <c r="I232" s="50">
        <f t="shared" si="29"/>
        <v>22841.519272727273</v>
      </c>
      <c r="J232" s="51"/>
      <c r="K232" s="52"/>
      <c r="L232" s="53">
        <f t="shared" si="25"/>
        <v>0</v>
      </c>
      <c r="M232" s="54">
        <f t="shared" si="26"/>
        <v>4</v>
      </c>
      <c r="N232" s="50">
        <f t="shared" si="30"/>
        <v>22841.519272727273</v>
      </c>
      <c r="O232" s="55">
        <f t="shared" si="32"/>
        <v>5710.3798181818183</v>
      </c>
      <c r="P232" s="56"/>
      <c r="Q232" s="50">
        <f t="shared" si="31"/>
        <v>0</v>
      </c>
      <c r="R232" s="50">
        <f t="shared" si="27"/>
        <v>4</v>
      </c>
      <c r="S232" s="50">
        <f t="shared" si="28"/>
        <v>22841.519272727273</v>
      </c>
      <c r="T232" s="62" t="s">
        <v>29</v>
      </c>
      <c r="U232" s="63" t="s">
        <v>30</v>
      </c>
    </row>
    <row r="233" spans="1:21" ht="27.75" customHeight="1" x14ac:dyDescent="0.25">
      <c r="A233" s="59" t="s">
        <v>25</v>
      </c>
      <c r="B233" s="60">
        <v>43802</v>
      </c>
      <c r="C233" s="106">
        <v>45818</v>
      </c>
      <c r="D233" s="61" t="s">
        <v>488</v>
      </c>
      <c r="E233" s="79" t="s">
        <v>489</v>
      </c>
      <c r="F233" s="64" t="s">
        <v>28</v>
      </c>
      <c r="G233" s="49">
        <v>2955.8876923076919</v>
      </c>
      <c r="H233" s="50">
        <v>1</v>
      </c>
      <c r="I233" s="50">
        <f t="shared" si="29"/>
        <v>2955.8876923076919</v>
      </c>
      <c r="J233" s="51"/>
      <c r="K233" s="52"/>
      <c r="L233" s="53">
        <f t="shared" si="25"/>
        <v>0</v>
      </c>
      <c r="M233" s="54">
        <f t="shared" si="26"/>
        <v>1</v>
      </c>
      <c r="N233" s="50">
        <f t="shared" si="30"/>
        <v>2955.8876923076919</v>
      </c>
      <c r="O233" s="55">
        <f t="shared" si="32"/>
        <v>2955.8876923076919</v>
      </c>
      <c r="P233" s="56"/>
      <c r="Q233" s="50">
        <f t="shared" si="31"/>
        <v>0</v>
      </c>
      <c r="R233" s="50">
        <f t="shared" si="27"/>
        <v>1</v>
      </c>
      <c r="S233" s="50">
        <f t="shared" si="28"/>
        <v>2955.8876923076919</v>
      </c>
      <c r="T233" s="62" t="s">
        <v>29</v>
      </c>
      <c r="U233" s="63" t="s">
        <v>30</v>
      </c>
    </row>
    <row r="234" spans="1:21" ht="27.75" customHeight="1" x14ac:dyDescent="0.25">
      <c r="A234" s="59" t="s">
        <v>25</v>
      </c>
      <c r="B234" s="60">
        <v>43802</v>
      </c>
      <c r="C234" s="106">
        <v>43147</v>
      </c>
      <c r="D234" s="61" t="s">
        <v>490</v>
      </c>
      <c r="E234" s="61" t="s">
        <v>491</v>
      </c>
      <c r="F234" s="64" t="s">
        <v>28</v>
      </c>
      <c r="G234" s="49">
        <v>6600</v>
      </c>
      <c r="H234" s="50">
        <v>0</v>
      </c>
      <c r="I234" s="50">
        <f t="shared" si="29"/>
        <v>0</v>
      </c>
      <c r="J234" s="51"/>
      <c r="K234" s="52"/>
      <c r="L234" s="53">
        <f t="shared" si="25"/>
        <v>0</v>
      </c>
      <c r="M234" s="54">
        <f t="shared" si="26"/>
        <v>0</v>
      </c>
      <c r="N234" s="54">
        <f t="shared" si="30"/>
        <v>0</v>
      </c>
      <c r="O234" s="55">
        <f t="shared" si="32"/>
        <v>6600</v>
      </c>
      <c r="P234" s="56"/>
      <c r="Q234" s="54">
        <f t="shared" si="31"/>
        <v>0</v>
      </c>
      <c r="R234" s="50">
        <f t="shared" si="27"/>
        <v>0</v>
      </c>
      <c r="S234" s="50">
        <f t="shared" si="28"/>
        <v>0</v>
      </c>
      <c r="T234" s="62" t="s">
        <v>29</v>
      </c>
      <c r="U234" s="63" t="s">
        <v>30</v>
      </c>
    </row>
    <row r="235" spans="1:21" ht="27.75" customHeight="1" x14ac:dyDescent="0.25">
      <c r="A235" s="59" t="s">
        <v>25</v>
      </c>
      <c r="B235" s="60">
        <v>43802</v>
      </c>
      <c r="C235" s="106">
        <v>43801</v>
      </c>
      <c r="D235" s="61" t="s">
        <v>492</v>
      </c>
      <c r="E235" s="61" t="s">
        <v>493</v>
      </c>
      <c r="F235" s="64" t="s">
        <v>28</v>
      </c>
      <c r="G235" s="49">
        <v>6600</v>
      </c>
      <c r="H235" s="50">
        <v>0</v>
      </c>
      <c r="I235" s="50">
        <f t="shared" si="29"/>
        <v>0</v>
      </c>
      <c r="J235" s="51"/>
      <c r="K235" s="52"/>
      <c r="L235" s="53">
        <f t="shared" si="25"/>
        <v>0</v>
      </c>
      <c r="M235" s="54">
        <f t="shared" si="26"/>
        <v>0</v>
      </c>
      <c r="N235" s="54">
        <f t="shared" si="30"/>
        <v>0</v>
      </c>
      <c r="O235" s="55">
        <f t="shared" si="32"/>
        <v>6600</v>
      </c>
      <c r="P235" s="56"/>
      <c r="Q235" s="54">
        <f t="shared" si="31"/>
        <v>0</v>
      </c>
      <c r="R235" s="50">
        <f t="shared" si="27"/>
        <v>0</v>
      </c>
      <c r="S235" s="50">
        <f t="shared" si="28"/>
        <v>0</v>
      </c>
      <c r="T235" s="62" t="s">
        <v>29</v>
      </c>
      <c r="U235" s="63" t="s">
        <v>30</v>
      </c>
    </row>
    <row r="236" spans="1:21" ht="27.75" customHeight="1" x14ac:dyDescent="0.25">
      <c r="A236" s="59" t="s">
        <v>25</v>
      </c>
      <c r="B236" s="60">
        <v>43802</v>
      </c>
      <c r="C236" s="106">
        <v>42774</v>
      </c>
      <c r="D236" s="61" t="s">
        <v>494</v>
      </c>
      <c r="E236" s="61" t="s">
        <v>495</v>
      </c>
      <c r="F236" s="64" t="s">
        <v>28</v>
      </c>
      <c r="G236" s="49">
        <v>6600</v>
      </c>
      <c r="H236" s="50">
        <v>0</v>
      </c>
      <c r="I236" s="50">
        <f t="shared" si="29"/>
        <v>0</v>
      </c>
      <c r="J236" s="51"/>
      <c r="K236" s="52"/>
      <c r="L236" s="53">
        <f t="shared" si="25"/>
        <v>0</v>
      </c>
      <c r="M236" s="54">
        <f t="shared" si="26"/>
        <v>0</v>
      </c>
      <c r="N236" s="54">
        <f t="shared" si="30"/>
        <v>0</v>
      </c>
      <c r="O236" s="55">
        <f t="shared" si="32"/>
        <v>6600</v>
      </c>
      <c r="P236" s="56"/>
      <c r="Q236" s="54">
        <f t="shared" si="31"/>
        <v>0</v>
      </c>
      <c r="R236" s="50">
        <f t="shared" si="27"/>
        <v>0</v>
      </c>
      <c r="S236" s="50">
        <f t="shared" si="28"/>
        <v>0</v>
      </c>
      <c r="T236" s="62" t="s">
        <v>29</v>
      </c>
      <c r="U236" s="63" t="s">
        <v>30</v>
      </c>
    </row>
    <row r="237" spans="1:21" ht="27.75" customHeight="1" x14ac:dyDescent="0.25">
      <c r="A237" s="59" t="s">
        <v>25</v>
      </c>
      <c r="B237" s="60">
        <v>43802</v>
      </c>
      <c r="C237" s="106">
        <v>42774</v>
      </c>
      <c r="D237" s="61" t="s">
        <v>496</v>
      </c>
      <c r="E237" s="61" t="s">
        <v>497</v>
      </c>
      <c r="F237" s="64" t="s">
        <v>28</v>
      </c>
      <c r="G237" s="49">
        <v>6600</v>
      </c>
      <c r="H237" s="50">
        <v>0</v>
      </c>
      <c r="I237" s="50">
        <f t="shared" si="29"/>
        <v>0</v>
      </c>
      <c r="J237" s="51"/>
      <c r="K237" s="52"/>
      <c r="L237" s="53">
        <f t="shared" si="25"/>
        <v>0</v>
      </c>
      <c r="M237" s="54">
        <f t="shared" si="26"/>
        <v>0</v>
      </c>
      <c r="N237" s="54">
        <f t="shared" si="30"/>
        <v>0</v>
      </c>
      <c r="O237" s="55">
        <f t="shared" si="32"/>
        <v>6600</v>
      </c>
      <c r="P237" s="56"/>
      <c r="Q237" s="54">
        <f t="shared" si="31"/>
        <v>0</v>
      </c>
      <c r="R237" s="50">
        <f t="shared" si="27"/>
        <v>0</v>
      </c>
      <c r="S237" s="50">
        <f t="shared" si="28"/>
        <v>0</v>
      </c>
      <c r="T237" s="62" t="s">
        <v>29</v>
      </c>
      <c r="U237" s="63" t="s">
        <v>30</v>
      </c>
    </row>
    <row r="238" spans="1:21" ht="27.75" customHeight="1" x14ac:dyDescent="0.25">
      <c r="A238" s="59" t="s">
        <v>25</v>
      </c>
      <c r="B238" s="60">
        <v>43504</v>
      </c>
      <c r="C238" s="106">
        <v>42774</v>
      </c>
      <c r="D238" s="61" t="s">
        <v>498</v>
      </c>
      <c r="E238" s="61" t="s">
        <v>499</v>
      </c>
      <c r="F238" s="64" t="s">
        <v>28</v>
      </c>
      <c r="G238" s="49">
        <v>0</v>
      </c>
      <c r="H238" s="50">
        <v>0</v>
      </c>
      <c r="I238" s="50">
        <f t="shared" si="29"/>
        <v>0</v>
      </c>
      <c r="J238" s="51"/>
      <c r="K238" s="52"/>
      <c r="L238" s="53">
        <f t="shared" si="25"/>
        <v>0</v>
      </c>
      <c r="M238" s="54">
        <f t="shared" si="26"/>
        <v>0</v>
      </c>
      <c r="N238" s="54">
        <f t="shared" si="30"/>
        <v>0</v>
      </c>
      <c r="O238" s="55">
        <f t="shared" si="32"/>
        <v>0</v>
      </c>
      <c r="P238" s="56"/>
      <c r="Q238" s="54">
        <f t="shared" si="31"/>
        <v>0</v>
      </c>
      <c r="R238" s="50">
        <f t="shared" si="27"/>
        <v>0</v>
      </c>
      <c r="S238" s="50">
        <f t="shared" si="28"/>
        <v>0</v>
      </c>
      <c r="T238" s="62" t="s">
        <v>29</v>
      </c>
      <c r="U238" s="63" t="s">
        <v>30</v>
      </c>
    </row>
    <row r="239" spans="1:21" ht="27.75" customHeight="1" x14ac:dyDescent="0.25">
      <c r="A239" s="59" t="s">
        <v>25</v>
      </c>
      <c r="B239" s="60">
        <v>43504</v>
      </c>
      <c r="C239" s="106">
        <v>42774</v>
      </c>
      <c r="D239" s="61" t="s">
        <v>500</v>
      </c>
      <c r="E239" s="61" t="s">
        <v>501</v>
      </c>
      <c r="F239" s="64" t="s">
        <v>28</v>
      </c>
      <c r="G239" s="49">
        <v>800</v>
      </c>
      <c r="H239" s="50">
        <v>0</v>
      </c>
      <c r="I239" s="50">
        <f t="shared" si="29"/>
        <v>0</v>
      </c>
      <c r="J239" s="51"/>
      <c r="K239" s="52"/>
      <c r="L239" s="53">
        <f t="shared" si="25"/>
        <v>0</v>
      </c>
      <c r="M239" s="54">
        <f t="shared" si="26"/>
        <v>0</v>
      </c>
      <c r="N239" s="54">
        <f t="shared" si="30"/>
        <v>0</v>
      </c>
      <c r="O239" s="55">
        <f t="shared" si="32"/>
        <v>800</v>
      </c>
      <c r="P239" s="56"/>
      <c r="Q239" s="54">
        <f t="shared" si="31"/>
        <v>0</v>
      </c>
      <c r="R239" s="50">
        <f t="shared" si="27"/>
        <v>0</v>
      </c>
      <c r="S239" s="50">
        <f t="shared" si="28"/>
        <v>0</v>
      </c>
      <c r="T239" s="62" t="s">
        <v>29</v>
      </c>
      <c r="U239" s="63" t="s">
        <v>30</v>
      </c>
    </row>
    <row r="240" spans="1:21" ht="27.75" customHeight="1" x14ac:dyDescent="0.25">
      <c r="A240" s="59" t="s">
        <v>25</v>
      </c>
      <c r="B240" s="60">
        <v>43512</v>
      </c>
      <c r="C240" s="106">
        <v>42774</v>
      </c>
      <c r="D240" s="61" t="s">
        <v>502</v>
      </c>
      <c r="E240" s="61" t="s">
        <v>503</v>
      </c>
      <c r="F240" s="64" t="s">
        <v>28</v>
      </c>
      <c r="G240" s="49">
        <v>2700</v>
      </c>
      <c r="H240" s="50">
        <v>0</v>
      </c>
      <c r="I240" s="50">
        <f t="shared" si="29"/>
        <v>0</v>
      </c>
      <c r="J240" s="51"/>
      <c r="K240" s="52"/>
      <c r="L240" s="53">
        <f t="shared" si="25"/>
        <v>0</v>
      </c>
      <c r="M240" s="54">
        <f t="shared" si="26"/>
        <v>0</v>
      </c>
      <c r="N240" s="54">
        <f t="shared" si="30"/>
        <v>0</v>
      </c>
      <c r="O240" s="55">
        <f t="shared" si="32"/>
        <v>2700</v>
      </c>
      <c r="P240" s="56"/>
      <c r="Q240" s="54">
        <f t="shared" si="31"/>
        <v>0</v>
      </c>
      <c r="R240" s="50">
        <f t="shared" si="27"/>
        <v>0</v>
      </c>
      <c r="S240" s="50">
        <f t="shared" si="28"/>
        <v>0</v>
      </c>
      <c r="T240" s="62" t="s">
        <v>29</v>
      </c>
      <c r="U240" s="63" t="s">
        <v>30</v>
      </c>
    </row>
    <row r="241" spans="1:21" ht="27.75" customHeight="1" thickBot="1" x14ac:dyDescent="0.3">
      <c r="A241" s="59" t="s">
        <v>25</v>
      </c>
      <c r="B241" s="60">
        <v>43804</v>
      </c>
      <c r="C241" s="104">
        <v>42774</v>
      </c>
      <c r="D241" s="61" t="s">
        <v>504</v>
      </c>
      <c r="E241" s="79" t="s">
        <v>505</v>
      </c>
      <c r="F241" s="64" t="s">
        <v>28</v>
      </c>
      <c r="G241" s="49">
        <v>5320.9776148148148</v>
      </c>
      <c r="H241" s="50">
        <v>0</v>
      </c>
      <c r="I241" s="50">
        <f t="shared" si="29"/>
        <v>0</v>
      </c>
      <c r="J241" s="51"/>
      <c r="K241" s="52"/>
      <c r="L241" s="53">
        <f t="shared" si="25"/>
        <v>0</v>
      </c>
      <c r="M241" s="54">
        <f t="shared" si="26"/>
        <v>0</v>
      </c>
      <c r="N241" s="50">
        <f t="shared" si="30"/>
        <v>0</v>
      </c>
      <c r="O241" s="55">
        <f t="shared" si="32"/>
        <v>5320.9776148148148</v>
      </c>
      <c r="P241" s="56"/>
      <c r="Q241" s="50">
        <f t="shared" si="31"/>
        <v>0</v>
      </c>
      <c r="R241" s="50">
        <f t="shared" si="27"/>
        <v>0</v>
      </c>
      <c r="S241" s="50">
        <f t="shared" si="28"/>
        <v>0</v>
      </c>
      <c r="T241" s="62" t="s">
        <v>29</v>
      </c>
      <c r="U241" s="63" t="s">
        <v>30</v>
      </c>
    </row>
    <row r="242" spans="1:21" ht="27.75" customHeight="1" thickBot="1" x14ac:dyDescent="0.3">
      <c r="A242" s="59" t="s">
        <v>25</v>
      </c>
      <c r="B242" s="60">
        <v>43512</v>
      </c>
      <c r="C242" s="106">
        <v>45818</v>
      </c>
      <c r="D242" s="61" t="s">
        <v>506</v>
      </c>
      <c r="E242" s="61" t="s">
        <v>507</v>
      </c>
      <c r="F242" s="64" t="s">
        <v>28</v>
      </c>
      <c r="G242" s="49">
        <v>6600</v>
      </c>
      <c r="H242" s="50">
        <v>0</v>
      </c>
      <c r="I242" s="50">
        <f t="shared" si="29"/>
        <v>0</v>
      </c>
      <c r="J242" s="51"/>
      <c r="K242" s="52"/>
      <c r="L242" s="53">
        <f t="shared" si="25"/>
        <v>0</v>
      </c>
      <c r="M242" s="54">
        <f t="shared" si="26"/>
        <v>0</v>
      </c>
      <c r="N242" s="54">
        <f t="shared" si="30"/>
        <v>0</v>
      </c>
      <c r="O242" s="55">
        <f t="shared" si="32"/>
        <v>6600</v>
      </c>
      <c r="P242" s="56"/>
      <c r="Q242" s="54">
        <f t="shared" si="31"/>
        <v>0</v>
      </c>
      <c r="R242" s="50">
        <f t="shared" si="27"/>
        <v>0</v>
      </c>
      <c r="S242" s="50">
        <f t="shared" si="28"/>
        <v>0</v>
      </c>
      <c r="T242" s="62" t="s">
        <v>29</v>
      </c>
      <c r="U242" s="63" t="s">
        <v>30</v>
      </c>
    </row>
    <row r="243" spans="1:21" ht="27.75" customHeight="1" x14ac:dyDescent="0.25">
      <c r="A243" s="59" t="s">
        <v>25</v>
      </c>
      <c r="B243" s="60">
        <v>43512</v>
      </c>
      <c r="C243" s="105">
        <v>42774</v>
      </c>
      <c r="D243" s="61" t="s">
        <v>95</v>
      </c>
      <c r="E243" s="61" t="s">
        <v>508</v>
      </c>
      <c r="F243" s="64" t="s">
        <v>28</v>
      </c>
      <c r="G243" s="49">
        <v>6600</v>
      </c>
      <c r="H243" s="50">
        <v>0</v>
      </c>
      <c r="I243" s="50">
        <f t="shared" si="29"/>
        <v>0</v>
      </c>
      <c r="J243" s="51"/>
      <c r="K243" s="52"/>
      <c r="L243" s="53">
        <f t="shared" si="25"/>
        <v>0</v>
      </c>
      <c r="M243" s="54">
        <f t="shared" si="26"/>
        <v>0</v>
      </c>
      <c r="N243" s="54">
        <f t="shared" si="30"/>
        <v>0</v>
      </c>
      <c r="O243" s="55">
        <f t="shared" si="32"/>
        <v>6600</v>
      </c>
      <c r="P243" s="56"/>
      <c r="Q243" s="54">
        <f t="shared" si="31"/>
        <v>0</v>
      </c>
      <c r="R243" s="50">
        <f t="shared" si="27"/>
        <v>0</v>
      </c>
      <c r="S243" s="50">
        <f t="shared" si="28"/>
        <v>0</v>
      </c>
      <c r="T243" s="62" t="s">
        <v>29</v>
      </c>
      <c r="U243" s="63" t="s">
        <v>30</v>
      </c>
    </row>
    <row r="244" spans="1:21" ht="27.75" customHeight="1" x14ac:dyDescent="0.25">
      <c r="A244" s="59" t="s">
        <v>25</v>
      </c>
      <c r="B244" s="60">
        <v>43512</v>
      </c>
      <c r="C244" s="106">
        <v>42774</v>
      </c>
      <c r="D244" s="61" t="s">
        <v>99</v>
      </c>
      <c r="E244" s="61" t="s">
        <v>509</v>
      </c>
      <c r="F244" s="64" t="s">
        <v>28</v>
      </c>
      <c r="G244" s="49">
        <v>6600</v>
      </c>
      <c r="H244" s="50">
        <v>0</v>
      </c>
      <c r="I244" s="50">
        <f t="shared" si="29"/>
        <v>0</v>
      </c>
      <c r="J244" s="51"/>
      <c r="K244" s="52"/>
      <c r="L244" s="53">
        <f t="shared" si="25"/>
        <v>0</v>
      </c>
      <c r="M244" s="54">
        <f t="shared" si="26"/>
        <v>0</v>
      </c>
      <c r="N244" s="54">
        <f t="shared" si="30"/>
        <v>0</v>
      </c>
      <c r="O244" s="55">
        <f t="shared" si="32"/>
        <v>6600</v>
      </c>
      <c r="P244" s="56"/>
      <c r="Q244" s="54">
        <f t="shared" si="31"/>
        <v>0</v>
      </c>
      <c r="R244" s="50">
        <f t="shared" si="27"/>
        <v>0</v>
      </c>
      <c r="S244" s="50">
        <f t="shared" si="28"/>
        <v>0</v>
      </c>
      <c r="T244" s="62" t="s">
        <v>29</v>
      </c>
      <c r="U244" s="63" t="s">
        <v>30</v>
      </c>
    </row>
    <row r="245" spans="1:21" ht="27.75" customHeight="1" x14ac:dyDescent="0.25">
      <c r="A245" s="59" t="s">
        <v>25</v>
      </c>
      <c r="B245" s="60">
        <v>43512</v>
      </c>
      <c r="C245" s="106">
        <v>42774</v>
      </c>
      <c r="D245" s="61" t="s">
        <v>510</v>
      </c>
      <c r="E245" s="61" t="s">
        <v>511</v>
      </c>
      <c r="F245" s="64" t="s">
        <v>28</v>
      </c>
      <c r="G245" s="49">
        <v>6600</v>
      </c>
      <c r="H245" s="50">
        <v>0</v>
      </c>
      <c r="I245" s="50">
        <f t="shared" si="29"/>
        <v>0</v>
      </c>
      <c r="J245" s="51"/>
      <c r="K245" s="52"/>
      <c r="L245" s="53">
        <f t="shared" si="25"/>
        <v>0</v>
      </c>
      <c r="M245" s="54">
        <f t="shared" si="26"/>
        <v>0</v>
      </c>
      <c r="N245" s="54">
        <f t="shared" si="30"/>
        <v>0</v>
      </c>
      <c r="O245" s="55">
        <f t="shared" si="32"/>
        <v>6600</v>
      </c>
      <c r="P245" s="56"/>
      <c r="Q245" s="54">
        <f t="shared" si="31"/>
        <v>0</v>
      </c>
      <c r="R245" s="50">
        <f t="shared" si="27"/>
        <v>0</v>
      </c>
      <c r="S245" s="50">
        <f t="shared" si="28"/>
        <v>0</v>
      </c>
      <c r="T245" s="62" t="s">
        <v>29</v>
      </c>
      <c r="U245" s="63" t="s">
        <v>30</v>
      </c>
    </row>
    <row r="246" spans="1:21" ht="27.75" customHeight="1" x14ac:dyDescent="0.25">
      <c r="A246" s="59" t="s">
        <v>25</v>
      </c>
      <c r="B246" s="60">
        <v>43801</v>
      </c>
      <c r="C246" s="106">
        <v>45702</v>
      </c>
      <c r="D246" s="61" t="s">
        <v>512</v>
      </c>
      <c r="E246" s="79" t="s">
        <v>513</v>
      </c>
      <c r="F246" s="64" t="s">
        <v>28</v>
      </c>
      <c r="G246" s="49">
        <v>12572.88668</v>
      </c>
      <c r="H246" s="50">
        <v>3</v>
      </c>
      <c r="I246" s="50">
        <f t="shared" si="29"/>
        <v>37718.660040000002</v>
      </c>
      <c r="J246" s="51"/>
      <c r="K246" s="52"/>
      <c r="L246" s="53">
        <f t="shared" si="25"/>
        <v>0</v>
      </c>
      <c r="M246" s="54">
        <f t="shared" si="26"/>
        <v>3</v>
      </c>
      <c r="N246" s="50">
        <f t="shared" si="30"/>
        <v>37718.660040000002</v>
      </c>
      <c r="O246" s="55">
        <f t="shared" si="32"/>
        <v>12572.886680000001</v>
      </c>
      <c r="P246" s="56">
        <v>1</v>
      </c>
      <c r="Q246" s="50">
        <f t="shared" si="31"/>
        <v>12572.886680000001</v>
      </c>
      <c r="R246" s="50">
        <f t="shared" si="27"/>
        <v>2</v>
      </c>
      <c r="S246" s="50">
        <f t="shared" si="28"/>
        <v>25145.773360000003</v>
      </c>
      <c r="T246" s="62" t="s">
        <v>29</v>
      </c>
      <c r="U246" s="63" t="s">
        <v>30</v>
      </c>
    </row>
    <row r="247" spans="1:21" ht="27.75" customHeight="1" x14ac:dyDescent="0.25">
      <c r="A247" s="59" t="s">
        <v>25</v>
      </c>
      <c r="B247" s="60">
        <v>43504</v>
      </c>
      <c r="C247" s="106">
        <v>45818</v>
      </c>
      <c r="D247" s="61" t="s">
        <v>514</v>
      </c>
      <c r="E247" s="61" t="s">
        <v>515</v>
      </c>
      <c r="F247" s="64" t="s">
        <v>28</v>
      </c>
      <c r="G247" s="49">
        <v>400</v>
      </c>
      <c r="H247" s="50">
        <v>0</v>
      </c>
      <c r="I247" s="50">
        <f t="shared" si="29"/>
        <v>0</v>
      </c>
      <c r="J247" s="51"/>
      <c r="K247" s="52"/>
      <c r="L247" s="53">
        <f t="shared" si="25"/>
        <v>0</v>
      </c>
      <c r="M247" s="54">
        <f t="shared" si="26"/>
        <v>0</v>
      </c>
      <c r="N247" s="54">
        <f t="shared" si="30"/>
        <v>0</v>
      </c>
      <c r="O247" s="55">
        <f t="shared" si="32"/>
        <v>400</v>
      </c>
      <c r="P247" s="56"/>
      <c r="Q247" s="54">
        <f t="shared" si="31"/>
        <v>0</v>
      </c>
      <c r="R247" s="50">
        <f t="shared" si="27"/>
        <v>0</v>
      </c>
      <c r="S247" s="50">
        <f t="shared" si="28"/>
        <v>0</v>
      </c>
      <c r="T247" s="62" t="s">
        <v>29</v>
      </c>
      <c r="U247" s="63" t="s">
        <v>30</v>
      </c>
    </row>
    <row r="248" spans="1:21" ht="27.75" customHeight="1" thickBot="1" x14ac:dyDescent="0.3">
      <c r="A248" s="59" t="s">
        <v>25</v>
      </c>
      <c r="B248" s="60">
        <v>43504</v>
      </c>
      <c r="C248" s="104">
        <v>42774</v>
      </c>
      <c r="D248" s="61" t="s">
        <v>516</v>
      </c>
      <c r="E248" s="61" t="s">
        <v>517</v>
      </c>
      <c r="F248" s="64" t="s">
        <v>28</v>
      </c>
      <c r="G248" s="49">
        <v>800</v>
      </c>
      <c r="H248" s="50">
        <v>0</v>
      </c>
      <c r="I248" s="50">
        <f t="shared" si="29"/>
        <v>0</v>
      </c>
      <c r="J248" s="51"/>
      <c r="K248" s="52"/>
      <c r="L248" s="53">
        <f t="shared" si="25"/>
        <v>0</v>
      </c>
      <c r="M248" s="54">
        <f t="shared" si="26"/>
        <v>0</v>
      </c>
      <c r="N248" s="54">
        <f t="shared" si="30"/>
        <v>0</v>
      </c>
      <c r="O248" s="55">
        <f t="shared" si="32"/>
        <v>800</v>
      </c>
      <c r="P248" s="56"/>
      <c r="Q248" s="54">
        <f t="shared" si="31"/>
        <v>0</v>
      </c>
      <c r="R248" s="50">
        <f t="shared" si="27"/>
        <v>0</v>
      </c>
      <c r="S248" s="50">
        <f t="shared" si="28"/>
        <v>0</v>
      </c>
      <c r="T248" s="62" t="s">
        <v>29</v>
      </c>
      <c r="U248" s="63" t="s">
        <v>30</v>
      </c>
    </row>
    <row r="249" spans="1:21" ht="27.75" customHeight="1" thickBot="1" x14ac:dyDescent="0.3">
      <c r="A249" s="59" t="s">
        <v>25</v>
      </c>
      <c r="B249" s="60">
        <v>43504</v>
      </c>
      <c r="C249" s="107">
        <v>42774</v>
      </c>
      <c r="D249" s="61" t="s">
        <v>518</v>
      </c>
      <c r="E249" s="61" t="s">
        <v>519</v>
      </c>
      <c r="F249" s="64" t="s">
        <v>28</v>
      </c>
      <c r="G249" s="49">
        <v>900</v>
      </c>
      <c r="H249" s="50">
        <v>0</v>
      </c>
      <c r="I249" s="50">
        <f t="shared" si="29"/>
        <v>0</v>
      </c>
      <c r="J249" s="51"/>
      <c r="K249" s="52"/>
      <c r="L249" s="53">
        <f t="shared" si="25"/>
        <v>0</v>
      </c>
      <c r="M249" s="54">
        <f t="shared" si="26"/>
        <v>0</v>
      </c>
      <c r="N249" s="54">
        <f t="shared" si="30"/>
        <v>0</v>
      </c>
      <c r="O249" s="55">
        <f t="shared" si="32"/>
        <v>900</v>
      </c>
      <c r="P249" s="56"/>
      <c r="Q249" s="54">
        <f t="shared" si="31"/>
        <v>0</v>
      </c>
      <c r="R249" s="50">
        <f t="shared" si="27"/>
        <v>0</v>
      </c>
      <c r="S249" s="50">
        <f t="shared" si="28"/>
        <v>0</v>
      </c>
      <c r="T249" s="62" t="s">
        <v>29</v>
      </c>
      <c r="U249" s="63" t="s">
        <v>30</v>
      </c>
    </row>
    <row r="250" spans="1:21" ht="27.75" customHeight="1" x14ac:dyDescent="0.25">
      <c r="A250" s="59" t="s">
        <v>25</v>
      </c>
      <c r="B250" s="60">
        <v>43504</v>
      </c>
      <c r="C250" s="105">
        <v>42774</v>
      </c>
      <c r="D250" s="61" t="s">
        <v>520</v>
      </c>
      <c r="E250" s="61" t="s">
        <v>521</v>
      </c>
      <c r="F250" s="64" t="s">
        <v>28</v>
      </c>
      <c r="G250" s="49">
        <v>1300</v>
      </c>
      <c r="H250" s="50">
        <v>0</v>
      </c>
      <c r="I250" s="50">
        <f t="shared" si="29"/>
        <v>0</v>
      </c>
      <c r="J250" s="51"/>
      <c r="K250" s="52"/>
      <c r="L250" s="53">
        <f t="shared" si="25"/>
        <v>0</v>
      </c>
      <c r="M250" s="54">
        <f t="shared" si="26"/>
        <v>0</v>
      </c>
      <c r="N250" s="54">
        <f t="shared" si="30"/>
        <v>0</v>
      </c>
      <c r="O250" s="55">
        <f t="shared" si="32"/>
        <v>1300</v>
      </c>
      <c r="P250" s="56"/>
      <c r="Q250" s="54">
        <f t="shared" si="31"/>
        <v>0</v>
      </c>
      <c r="R250" s="50">
        <f t="shared" si="27"/>
        <v>0</v>
      </c>
      <c r="S250" s="50">
        <f t="shared" si="28"/>
        <v>0</v>
      </c>
      <c r="T250" s="62" t="s">
        <v>29</v>
      </c>
      <c r="U250" s="63" t="s">
        <v>30</v>
      </c>
    </row>
    <row r="251" spans="1:21" ht="27.75" customHeight="1" x14ac:dyDescent="0.25">
      <c r="A251" s="59" t="s">
        <v>25</v>
      </c>
      <c r="B251" s="60">
        <v>43504</v>
      </c>
      <c r="C251" s="106">
        <v>42782</v>
      </c>
      <c r="D251" s="61" t="s">
        <v>522</v>
      </c>
      <c r="E251" s="61" t="s">
        <v>523</v>
      </c>
      <c r="F251" s="64" t="s">
        <v>28</v>
      </c>
      <c r="G251" s="49">
        <v>900</v>
      </c>
      <c r="H251" s="50">
        <v>0</v>
      </c>
      <c r="I251" s="50">
        <f t="shared" si="29"/>
        <v>0</v>
      </c>
      <c r="J251" s="51"/>
      <c r="K251" s="52"/>
      <c r="L251" s="53">
        <f t="shared" si="25"/>
        <v>0</v>
      </c>
      <c r="M251" s="54">
        <f t="shared" si="26"/>
        <v>0</v>
      </c>
      <c r="N251" s="54">
        <f t="shared" si="30"/>
        <v>0</v>
      </c>
      <c r="O251" s="55">
        <f t="shared" si="32"/>
        <v>900</v>
      </c>
      <c r="P251" s="56"/>
      <c r="Q251" s="54">
        <f t="shared" si="31"/>
        <v>0</v>
      </c>
      <c r="R251" s="50">
        <f t="shared" si="27"/>
        <v>0</v>
      </c>
      <c r="S251" s="50">
        <f t="shared" si="28"/>
        <v>0</v>
      </c>
      <c r="T251" s="62" t="s">
        <v>29</v>
      </c>
      <c r="U251" s="63" t="s">
        <v>30</v>
      </c>
    </row>
    <row r="252" spans="1:21" ht="27.75" customHeight="1" thickBot="1" x14ac:dyDescent="0.3">
      <c r="A252" s="59" t="s">
        <v>25</v>
      </c>
      <c r="B252" s="60">
        <v>43504</v>
      </c>
      <c r="C252" s="104">
        <v>42782</v>
      </c>
      <c r="D252" s="61" t="s">
        <v>524</v>
      </c>
      <c r="E252" s="61" t="s">
        <v>525</v>
      </c>
      <c r="F252" s="64" t="s">
        <v>28</v>
      </c>
      <c r="G252" s="49">
        <v>600</v>
      </c>
      <c r="H252" s="50">
        <v>0</v>
      </c>
      <c r="I252" s="50">
        <f t="shared" si="29"/>
        <v>0</v>
      </c>
      <c r="J252" s="51"/>
      <c r="K252" s="52"/>
      <c r="L252" s="53">
        <f t="shared" si="25"/>
        <v>0</v>
      </c>
      <c r="M252" s="54">
        <f t="shared" si="26"/>
        <v>0</v>
      </c>
      <c r="N252" s="54">
        <f t="shared" si="30"/>
        <v>0</v>
      </c>
      <c r="O252" s="55">
        <f t="shared" si="32"/>
        <v>600</v>
      </c>
      <c r="P252" s="56"/>
      <c r="Q252" s="54">
        <f t="shared" si="31"/>
        <v>0</v>
      </c>
      <c r="R252" s="50">
        <f t="shared" si="27"/>
        <v>0</v>
      </c>
      <c r="S252" s="50">
        <f t="shared" si="28"/>
        <v>0</v>
      </c>
      <c r="T252" s="62" t="s">
        <v>29</v>
      </c>
      <c r="U252" s="63" t="s">
        <v>30</v>
      </c>
    </row>
    <row r="253" spans="1:21" ht="27.75" customHeight="1" thickBot="1" x14ac:dyDescent="0.3">
      <c r="A253" s="59" t="s">
        <v>25</v>
      </c>
      <c r="B253" s="60">
        <v>43504</v>
      </c>
      <c r="C253" s="106">
        <v>43505</v>
      </c>
      <c r="D253" s="61" t="s">
        <v>526</v>
      </c>
      <c r="E253" s="61" t="s">
        <v>527</v>
      </c>
      <c r="F253" s="64" t="s">
        <v>28</v>
      </c>
      <c r="G253" s="49">
        <v>0</v>
      </c>
      <c r="H253" s="50">
        <v>0</v>
      </c>
      <c r="I253" s="50">
        <f t="shared" si="29"/>
        <v>0</v>
      </c>
      <c r="J253" s="51"/>
      <c r="K253" s="52"/>
      <c r="L253" s="53">
        <f t="shared" si="25"/>
        <v>0</v>
      </c>
      <c r="M253" s="54">
        <f t="shared" si="26"/>
        <v>0</v>
      </c>
      <c r="N253" s="54">
        <f t="shared" si="30"/>
        <v>0</v>
      </c>
      <c r="O253" s="55">
        <f t="shared" si="32"/>
        <v>0</v>
      </c>
      <c r="P253" s="56"/>
      <c r="Q253" s="54">
        <f t="shared" si="31"/>
        <v>0</v>
      </c>
      <c r="R253" s="50">
        <f t="shared" si="27"/>
        <v>0</v>
      </c>
      <c r="S253" s="50">
        <f t="shared" si="28"/>
        <v>0</v>
      </c>
      <c r="T253" s="62" t="s">
        <v>29</v>
      </c>
      <c r="U253" s="63" t="s">
        <v>30</v>
      </c>
    </row>
    <row r="254" spans="1:21" ht="27.75" customHeight="1" x14ac:dyDescent="0.25">
      <c r="A254" s="59" t="s">
        <v>25</v>
      </c>
      <c r="B254" s="60">
        <v>43504</v>
      </c>
      <c r="C254" s="105">
        <v>42782</v>
      </c>
      <c r="D254" s="61" t="s">
        <v>528</v>
      </c>
      <c r="E254" s="61" t="s">
        <v>529</v>
      </c>
      <c r="F254" s="64" t="s">
        <v>28</v>
      </c>
      <c r="G254" s="49">
        <v>800</v>
      </c>
      <c r="H254" s="50">
        <v>0</v>
      </c>
      <c r="I254" s="50">
        <f t="shared" si="29"/>
        <v>0</v>
      </c>
      <c r="J254" s="51"/>
      <c r="K254" s="52"/>
      <c r="L254" s="53">
        <f t="shared" si="25"/>
        <v>0</v>
      </c>
      <c r="M254" s="54">
        <f t="shared" si="26"/>
        <v>0</v>
      </c>
      <c r="N254" s="54">
        <f t="shared" si="30"/>
        <v>0</v>
      </c>
      <c r="O254" s="55">
        <f t="shared" si="32"/>
        <v>800</v>
      </c>
      <c r="P254" s="56"/>
      <c r="Q254" s="54">
        <f t="shared" si="31"/>
        <v>0</v>
      </c>
      <c r="R254" s="50">
        <f t="shared" si="27"/>
        <v>0</v>
      </c>
      <c r="S254" s="50">
        <f t="shared" si="28"/>
        <v>0</v>
      </c>
      <c r="T254" s="62" t="s">
        <v>29</v>
      </c>
      <c r="U254" s="63" t="s">
        <v>30</v>
      </c>
    </row>
    <row r="255" spans="1:21" ht="27.75" customHeight="1" x14ac:dyDescent="0.25">
      <c r="A255" s="59" t="s">
        <v>25</v>
      </c>
      <c r="B255" s="60">
        <v>43504</v>
      </c>
      <c r="C255" s="108">
        <v>42782</v>
      </c>
      <c r="D255" s="61" t="s">
        <v>530</v>
      </c>
      <c r="E255" s="61" t="s">
        <v>531</v>
      </c>
      <c r="F255" s="64" t="s">
        <v>28</v>
      </c>
      <c r="G255" s="49">
        <v>800</v>
      </c>
      <c r="H255" s="50">
        <v>0</v>
      </c>
      <c r="I255" s="50">
        <f t="shared" si="29"/>
        <v>0</v>
      </c>
      <c r="J255" s="51"/>
      <c r="K255" s="52"/>
      <c r="L255" s="53">
        <f t="shared" si="25"/>
        <v>0</v>
      </c>
      <c r="M255" s="54">
        <f t="shared" si="26"/>
        <v>0</v>
      </c>
      <c r="N255" s="54">
        <f t="shared" si="30"/>
        <v>0</v>
      </c>
      <c r="O255" s="55">
        <f t="shared" si="32"/>
        <v>800</v>
      </c>
      <c r="P255" s="56"/>
      <c r="Q255" s="54">
        <f t="shared" si="31"/>
        <v>0</v>
      </c>
      <c r="R255" s="50">
        <f t="shared" si="27"/>
        <v>0</v>
      </c>
      <c r="S255" s="50">
        <f t="shared" si="28"/>
        <v>0</v>
      </c>
      <c r="T255" s="62" t="s">
        <v>29</v>
      </c>
      <c r="U255" s="63" t="s">
        <v>30</v>
      </c>
    </row>
    <row r="256" spans="1:21" ht="27.75" customHeight="1" x14ac:dyDescent="0.25">
      <c r="A256" s="59" t="s">
        <v>25</v>
      </c>
      <c r="B256" s="60">
        <v>43504</v>
      </c>
      <c r="C256" s="108">
        <v>42782</v>
      </c>
      <c r="D256" s="61" t="s">
        <v>532</v>
      </c>
      <c r="E256" s="61" t="s">
        <v>533</v>
      </c>
      <c r="F256" s="64" t="s">
        <v>28</v>
      </c>
      <c r="G256" s="49">
        <v>740</v>
      </c>
      <c r="H256" s="50">
        <v>0</v>
      </c>
      <c r="I256" s="50">
        <f t="shared" si="29"/>
        <v>0</v>
      </c>
      <c r="J256" s="51"/>
      <c r="K256" s="52"/>
      <c r="L256" s="53">
        <f t="shared" si="25"/>
        <v>0</v>
      </c>
      <c r="M256" s="54">
        <f t="shared" si="26"/>
        <v>0</v>
      </c>
      <c r="N256" s="54">
        <f t="shared" si="30"/>
        <v>0</v>
      </c>
      <c r="O256" s="55">
        <f t="shared" si="32"/>
        <v>740</v>
      </c>
      <c r="P256" s="56"/>
      <c r="Q256" s="54">
        <f t="shared" si="31"/>
        <v>0</v>
      </c>
      <c r="R256" s="50">
        <f t="shared" si="27"/>
        <v>0</v>
      </c>
      <c r="S256" s="50">
        <f t="shared" si="28"/>
        <v>0</v>
      </c>
      <c r="T256" s="62" t="s">
        <v>29</v>
      </c>
      <c r="U256" s="63" t="s">
        <v>30</v>
      </c>
    </row>
    <row r="257" spans="1:21" ht="27.75" customHeight="1" x14ac:dyDescent="0.25">
      <c r="A257" s="59" t="s">
        <v>25</v>
      </c>
      <c r="B257" s="60">
        <v>43504</v>
      </c>
      <c r="C257" s="106">
        <v>42782</v>
      </c>
      <c r="D257" s="61" t="s">
        <v>534</v>
      </c>
      <c r="E257" s="61" t="s">
        <v>535</v>
      </c>
      <c r="F257" s="64" t="s">
        <v>28</v>
      </c>
      <c r="G257" s="49">
        <v>1200</v>
      </c>
      <c r="H257" s="50">
        <v>0</v>
      </c>
      <c r="I257" s="50">
        <f t="shared" si="29"/>
        <v>0</v>
      </c>
      <c r="J257" s="51"/>
      <c r="K257" s="52"/>
      <c r="L257" s="53">
        <f t="shared" si="25"/>
        <v>0</v>
      </c>
      <c r="M257" s="54">
        <f t="shared" si="26"/>
        <v>0</v>
      </c>
      <c r="N257" s="54">
        <f t="shared" si="30"/>
        <v>0</v>
      </c>
      <c r="O257" s="55">
        <f t="shared" si="32"/>
        <v>1200</v>
      </c>
      <c r="P257" s="56"/>
      <c r="Q257" s="54">
        <f t="shared" si="31"/>
        <v>0</v>
      </c>
      <c r="R257" s="50">
        <f t="shared" si="27"/>
        <v>0</v>
      </c>
      <c r="S257" s="50">
        <f t="shared" si="28"/>
        <v>0</v>
      </c>
      <c r="T257" s="62" t="s">
        <v>29</v>
      </c>
      <c r="U257" s="63" t="s">
        <v>30</v>
      </c>
    </row>
    <row r="258" spans="1:21" ht="27.75" customHeight="1" x14ac:dyDescent="0.25">
      <c r="A258" s="59" t="s">
        <v>25</v>
      </c>
      <c r="B258" s="60">
        <v>43504</v>
      </c>
      <c r="C258" s="106">
        <v>42782</v>
      </c>
      <c r="D258" s="61" t="s">
        <v>536</v>
      </c>
      <c r="E258" s="61" t="s">
        <v>537</v>
      </c>
      <c r="F258" s="64" t="s">
        <v>28</v>
      </c>
      <c r="G258" s="49">
        <v>750</v>
      </c>
      <c r="H258" s="50">
        <v>0</v>
      </c>
      <c r="I258" s="50">
        <f t="shared" si="29"/>
        <v>0</v>
      </c>
      <c r="J258" s="51"/>
      <c r="K258" s="52"/>
      <c r="L258" s="53">
        <f t="shared" si="25"/>
        <v>0</v>
      </c>
      <c r="M258" s="54">
        <f t="shared" si="26"/>
        <v>0</v>
      </c>
      <c r="N258" s="54">
        <f t="shared" si="30"/>
        <v>0</v>
      </c>
      <c r="O258" s="55">
        <f t="shared" si="32"/>
        <v>750</v>
      </c>
      <c r="P258" s="56"/>
      <c r="Q258" s="54">
        <f t="shared" si="31"/>
        <v>0</v>
      </c>
      <c r="R258" s="50">
        <f t="shared" si="27"/>
        <v>0</v>
      </c>
      <c r="S258" s="50">
        <f t="shared" si="28"/>
        <v>0</v>
      </c>
      <c r="T258" s="62" t="s">
        <v>29</v>
      </c>
      <c r="U258" s="63" t="s">
        <v>30</v>
      </c>
    </row>
    <row r="259" spans="1:21" ht="27.75" customHeight="1" x14ac:dyDescent="0.25">
      <c r="A259" s="59" t="s">
        <v>25</v>
      </c>
      <c r="B259" s="60">
        <v>43504</v>
      </c>
      <c r="C259" s="106">
        <v>42782</v>
      </c>
      <c r="D259" s="61" t="s">
        <v>538</v>
      </c>
      <c r="E259" s="61" t="s">
        <v>539</v>
      </c>
      <c r="F259" s="64" t="s">
        <v>28</v>
      </c>
      <c r="G259" s="49">
        <v>0</v>
      </c>
      <c r="H259" s="50">
        <v>0</v>
      </c>
      <c r="I259" s="50">
        <f t="shared" si="29"/>
        <v>0</v>
      </c>
      <c r="J259" s="51"/>
      <c r="K259" s="52"/>
      <c r="L259" s="53">
        <f t="shared" si="25"/>
        <v>0</v>
      </c>
      <c r="M259" s="54">
        <f t="shared" si="26"/>
        <v>0</v>
      </c>
      <c r="N259" s="54">
        <f t="shared" si="30"/>
        <v>0</v>
      </c>
      <c r="O259" s="55">
        <f t="shared" si="32"/>
        <v>0</v>
      </c>
      <c r="P259" s="56"/>
      <c r="Q259" s="54">
        <f t="shared" si="31"/>
        <v>0</v>
      </c>
      <c r="R259" s="50">
        <f t="shared" si="27"/>
        <v>0</v>
      </c>
      <c r="S259" s="50">
        <f t="shared" si="28"/>
        <v>0</v>
      </c>
      <c r="T259" s="62" t="s">
        <v>29</v>
      </c>
      <c r="U259" s="63" t="s">
        <v>30</v>
      </c>
    </row>
    <row r="260" spans="1:21" ht="27.75" customHeight="1" x14ac:dyDescent="0.25">
      <c r="A260" s="59" t="s">
        <v>25</v>
      </c>
      <c r="B260" s="60">
        <v>43504</v>
      </c>
      <c r="C260" s="108">
        <v>42782</v>
      </c>
      <c r="D260" s="61" t="s">
        <v>540</v>
      </c>
      <c r="E260" s="61" t="s">
        <v>541</v>
      </c>
      <c r="F260" s="64" t="s">
        <v>28</v>
      </c>
      <c r="G260" s="49">
        <v>2900</v>
      </c>
      <c r="H260" s="50">
        <v>0</v>
      </c>
      <c r="I260" s="50">
        <f t="shared" si="29"/>
        <v>0</v>
      </c>
      <c r="J260" s="51"/>
      <c r="K260" s="52"/>
      <c r="L260" s="53">
        <f t="shared" si="25"/>
        <v>0</v>
      </c>
      <c r="M260" s="54">
        <f t="shared" si="26"/>
        <v>0</v>
      </c>
      <c r="N260" s="54">
        <f t="shared" si="30"/>
        <v>0</v>
      </c>
      <c r="O260" s="55">
        <f t="shared" si="32"/>
        <v>2900</v>
      </c>
      <c r="P260" s="56"/>
      <c r="Q260" s="54">
        <f t="shared" si="31"/>
        <v>0</v>
      </c>
      <c r="R260" s="50">
        <f t="shared" si="27"/>
        <v>0</v>
      </c>
      <c r="S260" s="50">
        <f t="shared" si="28"/>
        <v>0</v>
      </c>
      <c r="T260" s="62" t="s">
        <v>29</v>
      </c>
      <c r="U260" s="63" t="s">
        <v>30</v>
      </c>
    </row>
    <row r="261" spans="1:21" ht="27.75" customHeight="1" x14ac:dyDescent="0.25">
      <c r="A261" s="59" t="s">
        <v>25</v>
      </c>
      <c r="B261" s="60">
        <v>43504</v>
      </c>
      <c r="C261" s="106">
        <v>43512</v>
      </c>
      <c r="D261" s="61" t="s">
        <v>542</v>
      </c>
      <c r="E261" s="61" t="s">
        <v>543</v>
      </c>
      <c r="F261" s="64" t="s">
        <v>28</v>
      </c>
      <c r="G261" s="49">
        <v>2900</v>
      </c>
      <c r="H261" s="50">
        <v>0</v>
      </c>
      <c r="I261" s="50">
        <f t="shared" si="29"/>
        <v>0</v>
      </c>
      <c r="J261" s="51"/>
      <c r="K261" s="52"/>
      <c r="L261" s="53">
        <f t="shared" si="25"/>
        <v>0</v>
      </c>
      <c r="M261" s="54">
        <f t="shared" si="26"/>
        <v>0</v>
      </c>
      <c r="N261" s="54">
        <f t="shared" si="30"/>
        <v>0</v>
      </c>
      <c r="O261" s="55">
        <f t="shared" si="32"/>
        <v>2900</v>
      </c>
      <c r="P261" s="56"/>
      <c r="Q261" s="54">
        <f t="shared" si="31"/>
        <v>0</v>
      </c>
      <c r="R261" s="50">
        <f t="shared" si="27"/>
        <v>0</v>
      </c>
      <c r="S261" s="50">
        <f t="shared" si="28"/>
        <v>0</v>
      </c>
      <c r="T261" s="62" t="s">
        <v>29</v>
      </c>
      <c r="U261" s="63" t="s">
        <v>30</v>
      </c>
    </row>
    <row r="262" spans="1:21" ht="27.75" customHeight="1" x14ac:dyDescent="0.25">
      <c r="A262" s="59" t="s">
        <v>25</v>
      </c>
      <c r="B262" s="60">
        <v>43504</v>
      </c>
      <c r="C262" s="108">
        <v>43630</v>
      </c>
      <c r="D262" s="61" t="s">
        <v>544</v>
      </c>
      <c r="E262" s="61" t="s">
        <v>545</v>
      </c>
      <c r="F262" s="64" t="s">
        <v>28</v>
      </c>
      <c r="G262" s="49">
        <v>3100</v>
      </c>
      <c r="H262" s="50">
        <v>0</v>
      </c>
      <c r="I262" s="50">
        <f t="shared" si="29"/>
        <v>0</v>
      </c>
      <c r="J262" s="51"/>
      <c r="K262" s="52"/>
      <c r="L262" s="53">
        <f t="shared" si="25"/>
        <v>0</v>
      </c>
      <c r="M262" s="54">
        <f t="shared" si="26"/>
        <v>0</v>
      </c>
      <c r="N262" s="54">
        <f t="shared" si="30"/>
        <v>0</v>
      </c>
      <c r="O262" s="55">
        <f t="shared" si="32"/>
        <v>3100</v>
      </c>
      <c r="P262" s="56"/>
      <c r="Q262" s="54">
        <f t="shared" si="31"/>
        <v>0</v>
      </c>
      <c r="R262" s="50">
        <f t="shared" si="27"/>
        <v>0</v>
      </c>
      <c r="S262" s="50">
        <f t="shared" si="28"/>
        <v>0</v>
      </c>
      <c r="T262" s="62" t="s">
        <v>29</v>
      </c>
      <c r="U262" s="63" t="s">
        <v>30</v>
      </c>
    </row>
    <row r="263" spans="1:21" ht="27.75" customHeight="1" x14ac:dyDescent="0.25">
      <c r="A263" s="59" t="s">
        <v>25</v>
      </c>
      <c r="B263" s="60">
        <v>43804</v>
      </c>
      <c r="C263" s="108">
        <v>43630</v>
      </c>
      <c r="D263" s="61" t="s">
        <v>546</v>
      </c>
      <c r="E263" s="61" t="s">
        <v>547</v>
      </c>
      <c r="F263" s="64" t="s">
        <v>28</v>
      </c>
      <c r="G263" s="49">
        <v>0</v>
      </c>
      <c r="H263" s="50">
        <v>0</v>
      </c>
      <c r="I263" s="50">
        <f t="shared" si="29"/>
        <v>0</v>
      </c>
      <c r="J263" s="51"/>
      <c r="K263" s="52"/>
      <c r="L263" s="53">
        <f t="shared" si="25"/>
        <v>0</v>
      </c>
      <c r="M263" s="54">
        <f t="shared" si="26"/>
        <v>0</v>
      </c>
      <c r="N263" s="54">
        <f t="shared" si="30"/>
        <v>0</v>
      </c>
      <c r="O263" s="55">
        <f t="shared" si="32"/>
        <v>0</v>
      </c>
      <c r="P263" s="56"/>
      <c r="Q263" s="54">
        <f t="shared" si="31"/>
        <v>0</v>
      </c>
      <c r="R263" s="50">
        <f t="shared" si="27"/>
        <v>0</v>
      </c>
      <c r="S263" s="50">
        <f t="shared" si="28"/>
        <v>0</v>
      </c>
      <c r="T263" s="62" t="s">
        <v>29</v>
      </c>
      <c r="U263" s="63" t="s">
        <v>30</v>
      </c>
    </row>
    <row r="264" spans="1:21" ht="27.75" customHeight="1" thickBot="1" x14ac:dyDescent="0.3">
      <c r="A264" s="59" t="s">
        <v>25</v>
      </c>
      <c r="B264" s="60">
        <v>43804</v>
      </c>
      <c r="C264" s="112">
        <v>44648</v>
      </c>
      <c r="D264" s="61" t="s">
        <v>548</v>
      </c>
      <c r="E264" s="61" t="s">
        <v>549</v>
      </c>
      <c r="F264" s="64" t="s">
        <v>28</v>
      </c>
      <c r="G264" s="49">
        <v>5148</v>
      </c>
      <c r="H264" s="50">
        <v>0</v>
      </c>
      <c r="I264" s="50">
        <f t="shared" si="29"/>
        <v>0</v>
      </c>
      <c r="J264" s="51"/>
      <c r="K264" s="52"/>
      <c r="L264" s="53">
        <f t="shared" si="25"/>
        <v>0</v>
      </c>
      <c r="M264" s="54">
        <f t="shared" si="26"/>
        <v>0</v>
      </c>
      <c r="N264" s="54">
        <f t="shared" si="30"/>
        <v>0</v>
      </c>
      <c r="O264" s="55">
        <f t="shared" si="32"/>
        <v>5148</v>
      </c>
      <c r="P264" s="56"/>
      <c r="Q264" s="54">
        <f t="shared" si="31"/>
        <v>0</v>
      </c>
      <c r="R264" s="50">
        <f t="shared" si="27"/>
        <v>0</v>
      </c>
      <c r="S264" s="50">
        <f t="shared" si="28"/>
        <v>0</v>
      </c>
      <c r="T264" s="62" t="s">
        <v>29</v>
      </c>
      <c r="U264" s="63" t="s">
        <v>30</v>
      </c>
    </row>
    <row r="265" spans="1:21" ht="27.75" customHeight="1" thickBot="1" x14ac:dyDescent="0.3">
      <c r="A265" s="59" t="s">
        <v>25</v>
      </c>
      <c r="B265" s="60">
        <v>43804</v>
      </c>
      <c r="C265" s="111">
        <v>43725</v>
      </c>
      <c r="D265" s="61" t="s">
        <v>550</v>
      </c>
      <c r="E265" s="61" t="s">
        <v>551</v>
      </c>
      <c r="F265" s="64" t="s">
        <v>28</v>
      </c>
      <c r="G265" s="49">
        <v>5148</v>
      </c>
      <c r="H265" s="50">
        <v>0</v>
      </c>
      <c r="I265" s="50">
        <f t="shared" si="29"/>
        <v>0</v>
      </c>
      <c r="J265" s="51"/>
      <c r="K265" s="52"/>
      <c r="L265" s="53">
        <f t="shared" si="25"/>
        <v>0</v>
      </c>
      <c r="M265" s="54">
        <f t="shared" si="26"/>
        <v>0</v>
      </c>
      <c r="N265" s="54">
        <f t="shared" si="30"/>
        <v>0</v>
      </c>
      <c r="O265" s="55">
        <f t="shared" si="32"/>
        <v>5148</v>
      </c>
      <c r="P265" s="56"/>
      <c r="Q265" s="54">
        <f t="shared" si="31"/>
        <v>0</v>
      </c>
      <c r="R265" s="50">
        <f t="shared" si="27"/>
        <v>0</v>
      </c>
      <c r="S265" s="50">
        <f t="shared" si="28"/>
        <v>0</v>
      </c>
      <c r="T265" s="62" t="s">
        <v>29</v>
      </c>
      <c r="U265" s="63" t="s">
        <v>30</v>
      </c>
    </row>
    <row r="266" spans="1:21" ht="27.75" customHeight="1" x14ac:dyDescent="0.25">
      <c r="A266" s="59" t="s">
        <v>25</v>
      </c>
      <c r="B266" s="60">
        <v>43804</v>
      </c>
      <c r="C266" s="102">
        <v>44801</v>
      </c>
      <c r="D266" s="61" t="s">
        <v>552</v>
      </c>
      <c r="E266" s="61" t="s">
        <v>553</v>
      </c>
      <c r="F266" s="64" t="s">
        <v>28</v>
      </c>
      <c r="G266" s="49">
        <v>5148</v>
      </c>
      <c r="H266" s="50">
        <v>0</v>
      </c>
      <c r="I266" s="50">
        <f t="shared" si="29"/>
        <v>0</v>
      </c>
      <c r="J266" s="51"/>
      <c r="K266" s="52"/>
      <c r="L266" s="53">
        <f t="shared" ref="L266:L279" si="33">+J266*K266</f>
        <v>0</v>
      </c>
      <c r="M266" s="54">
        <f t="shared" ref="M266:M279" si="34">IFERROR(J266+H266,0)</f>
        <v>0</v>
      </c>
      <c r="N266" s="54">
        <f t="shared" si="30"/>
        <v>0</v>
      </c>
      <c r="O266" s="55">
        <f t="shared" si="32"/>
        <v>5148</v>
      </c>
      <c r="P266" s="56"/>
      <c r="Q266" s="54">
        <f t="shared" si="31"/>
        <v>0</v>
      </c>
      <c r="R266" s="50">
        <f t="shared" si="27"/>
        <v>0</v>
      </c>
      <c r="S266" s="50">
        <f t="shared" ref="S266:S279" si="35">IFERROR(R266*O266,0)</f>
        <v>0</v>
      </c>
      <c r="T266" s="62" t="s">
        <v>29</v>
      </c>
      <c r="U266" s="63" t="s">
        <v>30</v>
      </c>
    </row>
    <row r="267" spans="1:21" ht="27.75" customHeight="1" x14ac:dyDescent="0.25">
      <c r="A267" s="59" t="s">
        <v>25</v>
      </c>
      <c r="B267" s="60">
        <v>43504</v>
      </c>
      <c r="C267" s="108">
        <v>44801</v>
      </c>
      <c r="D267" s="61" t="s">
        <v>554</v>
      </c>
      <c r="E267" s="61" t="s">
        <v>555</v>
      </c>
      <c r="F267" s="64" t="s">
        <v>28</v>
      </c>
      <c r="G267" s="49">
        <v>2900</v>
      </c>
      <c r="H267" s="50">
        <v>0</v>
      </c>
      <c r="I267" s="50">
        <f t="shared" ref="I267:I279" si="36">G267*H267</f>
        <v>0</v>
      </c>
      <c r="J267" s="51"/>
      <c r="K267" s="52"/>
      <c r="L267" s="53">
        <f t="shared" si="33"/>
        <v>0</v>
      </c>
      <c r="M267" s="54">
        <f t="shared" si="34"/>
        <v>0</v>
      </c>
      <c r="N267" s="54">
        <f t="shared" ref="N267:N279" si="37">+L267+I267</f>
        <v>0</v>
      </c>
      <c r="O267" s="55">
        <f t="shared" si="32"/>
        <v>2900</v>
      </c>
      <c r="P267" s="56"/>
      <c r="Q267" s="54">
        <f t="shared" si="31"/>
        <v>0</v>
      </c>
      <c r="R267" s="50">
        <f t="shared" ref="R267:R279" si="38">IFERROR(M267-P267,0)</f>
        <v>0</v>
      </c>
      <c r="S267" s="50">
        <f t="shared" si="35"/>
        <v>0</v>
      </c>
      <c r="T267" s="62" t="s">
        <v>29</v>
      </c>
      <c r="U267" s="63" t="s">
        <v>30</v>
      </c>
    </row>
    <row r="268" spans="1:21" ht="27.75" customHeight="1" x14ac:dyDescent="0.25">
      <c r="A268" s="59" t="s">
        <v>25</v>
      </c>
      <c r="B268" s="60">
        <v>43504</v>
      </c>
      <c r="C268" s="107">
        <v>44370</v>
      </c>
      <c r="D268" s="61" t="s">
        <v>556</v>
      </c>
      <c r="E268" s="61" t="s">
        <v>557</v>
      </c>
      <c r="F268" s="64" t="s">
        <v>28</v>
      </c>
      <c r="G268" s="49">
        <v>3700</v>
      </c>
      <c r="H268" s="50">
        <v>0</v>
      </c>
      <c r="I268" s="50">
        <f t="shared" si="36"/>
        <v>0</v>
      </c>
      <c r="J268" s="51"/>
      <c r="K268" s="52"/>
      <c r="L268" s="53">
        <f t="shared" si="33"/>
        <v>0</v>
      </c>
      <c r="M268" s="54">
        <f t="shared" si="34"/>
        <v>0</v>
      </c>
      <c r="N268" s="54">
        <f t="shared" si="37"/>
        <v>0</v>
      </c>
      <c r="O268" s="55">
        <f t="shared" si="32"/>
        <v>3700</v>
      </c>
      <c r="P268" s="56"/>
      <c r="Q268" s="54">
        <f t="shared" ref="Q268:Q279" si="39">+O268*P268</f>
        <v>0</v>
      </c>
      <c r="R268" s="50">
        <f t="shared" si="38"/>
        <v>0</v>
      </c>
      <c r="S268" s="50">
        <f t="shared" si="35"/>
        <v>0</v>
      </c>
      <c r="T268" s="62" t="s">
        <v>29</v>
      </c>
      <c r="U268" s="63" t="s">
        <v>30</v>
      </c>
    </row>
    <row r="269" spans="1:21" ht="27.75" customHeight="1" x14ac:dyDescent="0.25">
      <c r="A269" s="59" t="s">
        <v>25</v>
      </c>
      <c r="B269" s="60">
        <v>43504</v>
      </c>
      <c r="C269" s="106">
        <v>43504</v>
      </c>
      <c r="D269" s="61" t="s">
        <v>558</v>
      </c>
      <c r="E269" s="61" t="s">
        <v>559</v>
      </c>
      <c r="F269" s="64" t="s">
        <v>28</v>
      </c>
      <c r="G269" s="49">
        <v>4500</v>
      </c>
      <c r="H269" s="50">
        <v>0</v>
      </c>
      <c r="I269" s="50">
        <f t="shared" si="36"/>
        <v>0</v>
      </c>
      <c r="J269" s="51"/>
      <c r="K269" s="52"/>
      <c r="L269" s="53">
        <f t="shared" si="33"/>
        <v>0</v>
      </c>
      <c r="M269" s="54">
        <f t="shared" si="34"/>
        <v>0</v>
      </c>
      <c r="N269" s="54">
        <f t="shared" si="37"/>
        <v>0</v>
      </c>
      <c r="O269" s="55">
        <f t="shared" si="32"/>
        <v>4500</v>
      </c>
      <c r="P269" s="56"/>
      <c r="Q269" s="54">
        <f t="shared" si="39"/>
        <v>0</v>
      </c>
      <c r="R269" s="50">
        <f t="shared" si="38"/>
        <v>0</v>
      </c>
      <c r="S269" s="50">
        <f t="shared" si="35"/>
        <v>0</v>
      </c>
      <c r="T269" s="62" t="s">
        <v>29</v>
      </c>
      <c r="U269" s="63" t="s">
        <v>30</v>
      </c>
    </row>
    <row r="270" spans="1:21" ht="27.75" customHeight="1" x14ac:dyDescent="0.25">
      <c r="A270" s="59" t="s">
        <v>25</v>
      </c>
      <c r="B270" s="60">
        <v>43512</v>
      </c>
      <c r="C270" s="106">
        <v>43504</v>
      </c>
      <c r="D270" s="61" t="s">
        <v>560</v>
      </c>
      <c r="E270" s="61" t="s">
        <v>561</v>
      </c>
      <c r="F270" s="64" t="s">
        <v>28</v>
      </c>
      <c r="G270" s="49">
        <v>4000</v>
      </c>
      <c r="H270" s="50">
        <v>0</v>
      </c>
      <c r="I270" s="50">
        <f t="shared" si="36"/>
        <v>0</v>
      </c>
      <c r="J270" s="51"/>
      <c r="K270" s="52"/>
      <c r="L270" s="53">
        <f t="shared" si="33"/>
        <v>0</v>
      </c>
      <c r="M270" s="54">
        <f t="shared" si="34"/>
        <v>0</v>
      </c>
      <c r="N270" s="54">
        <f t="shared" si="37"/>
        <v>0</v>
      </c>
      <c r="O270" s="55">
        <f t="shared" si="32"/>
        <v>4000</v>
      </c>
      <c r="P270" s="56"/>
      <c r="Q270" s="54">
        <f t="shared" si="39"/>
        <v>0</v>
      </c>
      <c r="R270" s="50">
        <f t="shared" si="38"/>
        <v>0</v>
      </c>
      <c r="S270" s="50">
        <f t="shared" si="35"/>
        <v>0</v>
      </c>
      <c r="T270" s="62" t="s">
        <v>29</v>
      </c>
      <c r="U270" s="63" t="s">
        <v>30</v>
      </c>
    </row>
    <row r="271" spans="1:21" ht="27.75" customHeight="1" x14ac:dyDescent="0.25">
      <c r="A271" s="59"/>
      <c r="B271" s="60"/>
      <c r="C271" s="106">
        <v>43504</v>
      </c>
      <c r="D271" s="61"/>
      <c r="E271" s="61" t="s">
        <v>562</v>
      </c>
      <c r="F271" s="64" t="s">
        <v>28</v>
      </c>
      <c r="G271" s="49">
        <v>6503.335</v>
      </c>
      <c r="H271" s="50">
        <v>0</v>
      </c>
      <c r="I271" s="50">
        <f t="shared" si="36"/>
        <v>0</v>
      </c>
      <c r="J271" s="51"/>
      <c r="K271" s="52"/>
      <c r="L271" s="53">
        <f>+J271*K271</f>
        <v>0</v>
      </c>
      <c r="M271" s="54">
        <f t="shared" si="34"/>
        <v>0</v>
      </c>
      <c r="N271" s="54">
        <f t="shared" si="37"/>
        <v>0</v>
      </c>
      <c r="O271" s="55">
        <f t="shared" si="32"/>
        <v>6503.335</v>
      </c>
      <c r="P271" s="56"/>
      <c r="Q271" s="54">
        <f t="shared" si="39"/>
        <v>0</v>
      </c>
      <c r="R271" s="50">
        <f t="shared" si="38"/>
        <v>0</v>
      </c>
      <c r="S271" s="50">
        <f t="shared" si="35"/>
        <v>0</v>
      </c>
      <c r="T271" s="62" t="s">
        <v>29</v>
      </c>
      <c r="U271" s="63" t="s">
        <v>30</v>
      </c>
    </row>
    <row r="272" spans="1:21" ht="27.75" customHeight="1" x14ac:dyDescent="0.25">
      <c r="A272" s="59" t="s">
        <v>25</v>
      </c>
      <c r="B272" s="60">
        <v>43504</v>
      </c>
      <c r="C272" s="106">
        <v>43512</v>
      </c>
      <c r="D272" s="61" t="s">
        <v>563</v>
      </c>
      <c r="E272" s="61" t="s">
        <v>564</v>
      </c>
      <c r="F272" s="64" t="s">
        <v>28</v>
      </c>
      <c r="G272" s="49">
        <v>3200</v>
      </c>
      <c r="H272" s="50">
        <v>0</v>
      </c>
      <c r="I272" s="50">
        <f t="shared" si="36"/>
        <v>0</v>
      </c>
      <c r="J272" s="51"/>
      <c r="K272" s="52"/>
      <c r="L272" s="53"/>
      <c r="M272" s="54">
        <f t="shared" si="34"/>
        <v>0</v>
      </c>
      <c r="N272" s="54">
        <f t="shared" si="37"/>
        <v>0</v>
      </c>
      <c r="O272" s="55">
        <f t="shared" si="32"/>
        <v>3200</v>
      </c>
      <c r="P272" s="56"/>
      <c r="Q272" s="54">
        <f t="shared" si="39"/>
        <v>0</v>
      </c>
      <c r="R272" s="50">
        <f t="shared" si="38"/>
        <v>0</v>
      </c>
      <c r="S272" s="50">
        <f t="shared" si="35"/>
        <v>0</v>
      </c>
      <c r="T272" s="62" t="s">
        <v>29</v>
      </c>
      <c r="U272" s="63" t="s">
        <v>30</v>
      </c>
    </row>
    <row r="273" spans="1:22" ht="27.75" customHeight="1" thickBot="1" x14ac:dyDescent="0.3">
      <c r="A273" s="77" t="s">
        <v>25</v>
      </c>
      <c r="B273" s="78">
        <v>44456</v>
      </c>
      <c r="C273" s="106">
        <v>43504</v>
      </c>
      <c r="D273" s="79" t="s">
        <v>565</v>
      </c>
      <c r="E273" s="80" t="s">
        <v>566</v>
      </c>
      <c r="F273" s="80" t="s">
        <v>28</v>
      </c>
      <c r="G273" s="49">
        <v>225.27704368544116</v>
      </c>
      <c r="H273" s="50">
        <v>25</v>
      </c>
      <c r="I273" s="50">
        <f t="shared" si="36"/>
        <v>5631.9260921360292</v>
      </c>
      <c r="J273" s="51"/>
      <c r="K273" s="52"/>
      <c r="L273" s="53">
        <f t="shared" si="33"/>
        <v>0</v>
      </c>
      <c r="M273" s="54">
        <f t="shared" si="34"/>
        <v>25</v>
      </c>
      <c r="N273" s="50">
        <f t="shared" si="37"/>
        <v>5631.9260921360292</v>
      </c>
      <c r="O273" s="55">
        <f t="shared" si="32"/>
        <v>225.27704368544116</v>
      </c>
      <c r="P273" s="56">
        <v>6</v>
      </c>
      <c r="Q273" s="50">
        <f t="shared" si="39"/>
        <v>1351.6622621126469</v>
      </c>
      <c r="R273" s="50">
        <f t="shared" si="38"/>
        <v>19</v>
      </c>
      <c r="S273" s="50">
        <f t="shared" si="35"/>
        <v>4280.2638300233821</v>
      </c>
      <c r="T273" s="82" t="s">
        <v>567</v>
      </c>
      <c r="U273" s="63" t="s">
        <v>568</v>
      </c>
      <c r="V273" s="5"/>
    </row>
    <row r="274" spans="1:22" ht="27.75" customHeight="1" thickBot="1" x14ac:dyDescent="0.3">
      <c r="A274" s="77" t="s">
        <v>25</v>
      </c>
      <c r="B274" s="78">
        <v>44456</v>
      </c>
      <c r="C274" s="105">
        <v>45751</v>
      </c>
      <c r="D274" s="79" t="s">
        <v>569</v>
      </c>
      <c r="E274" s="80" t="s">
        <v>570</v>
      </c>
      <c r="F274" s="80" t="s">
        <v>28</v>
      </c>
      <c r="G274" s="49">
        <v>50.843927051546409</v>
      </c>
      <c r="H274" s="50">
        <v>628</v>
      </c>
      <c r="I274" s="50">
        <f t="shared" si="36"/>
        <v>31929.986188371146</v>
      </c>
      <c r="J274" s="51"/>
      <c r="K274" s="52"/>
      <c r="L274" s="53">
        <f t="shared" si="33"/>
        <v>0</v>
      </c>
      <c r="M274" s="54">
        <f t="shared" si="34"/>
        <v>628</v>
      </c>
      <c r="N274" s="50">
        <f t="shared" si="37"/>
        <v>31929.986188371146</v>
      </c>
      <c r="O274" s="55">
        <f t="shared" ref="O274:O279" si="40">IF(IFERROR(N274/M274,0)&lt;&gt;0,IFERROR(N274/M274,0),G274)</f>
        <v>50.843927051546409</v>
      </c>
      <c r="P274" s="56">
        <v>132</v>
      </c>
      <c r="Q274" s="50">
        <f t="shared" si="39"/>
        <v>6711.398370804126</v>
      </c>
      <c r="R274" s="50">
        <f t="shared" si="38"/>
        <v>496</v>
      </c>
      <c r="S274" s="50">
        <f t="shared" si="35"/>
        <v>25218.587817567019</v>
      </c>
      <c r="T274" s="85" t="s">
        <v>567</v>
      </c>
      <c r="U274" s="63" t="s">
        <v>568</v>
      </c>
      <c r="V274" s="5"/>
    </row>
    <row r="275" spans="1:22" ht="27.75" customHeight="1" thickBot="1" x14ac:dyDescent="0.3">
      <c r="A275" s="59" t="s">
        <v>25</v>
      </c>
      <c r="B275" s="78">
        <v>44648</v>
      </c>
      <c r="C275" s="105">
        <v>45751</v>
      </c>
      <c r="D275" s="79" t="s">
        <v>571</v>
      </c>
      <c r="E275" s="80" t="s">
        <v>572</v>
      </c>
      <c r="F275" s="80" t="s">
        <v>28</v>
      </c>
      <c r="G275" s="49">
        <v>203.78302324062105</v>
      </c>
      <c r="H275" s="50">
        <v>384</v>
      </c>
      <c r="I275" s="50">
        <f t="shared" si="36"/>
        <v>78252.680924398475</v>
      </c>
      <c r="J275" s="51"/>
      <c r="K275" s="52"/>
      <c r="L275" s="53">
        <f t="shared" si="33"/>
        <v>0</v>
      </c>
      <c r="M275" s="54">
        <f t="shared" si="34"/>
        <v>384</v>
      </c>
      <c r="N275" s="50">
        <f t="shared" si="37"/>
        <v>78252.680924398475</v>
      </c>
      <c r="O275" s="55">
        <f t="shared" si="40"/>
        <v>203.78302324062102</v>
      </c>
      <c r="P275" s="56">
        <v>9</v>
      </c>
      <c r="Q275" s="50">
        <f t="shared" si="39"/>
        <v>1834.0472091655893</v>
      </c>
      <c r="R275" s="50">
        <f t="shared" si="38"/>
        <v>375</v>
      </c>
      <c r="S275" s="50">
        <f t="shared" si="35"/>
        <v>76418.633715232878</v>
      </c>
      <c r="T275" s="62" t="s">
        <v>62</v>
      </c>
      <c r="U275" s="63" t="s">
        <v>63</v>
      </c>
      <c r="V275" s="5"/>
    </row>
    <row r="276" spans="1:22" ht="27.75" customHeight="1" thickBot="1" x14ac:dyDescent="0.3">
      <c r="A276" s="59" t="s">
        <v>25</v>
      </c>
      <c r="B276" s="78">
        <v>44456</v>
      </c>
      <c r="C276" s="105">
        <v>45751</v>
      </c>
      <c r="D276" s="79" t="s">
        <v>573</v>
      </c>
      <c r="E276" s="80" t="s">
        <v>574</v>
      </c>
      <c r="F276" s="80" t="s">
        <v>28</v>
      </c>
      <c r="G276" s="49">
        <v>296.01724137931035</v>
      </c>
      <c r="H276" s="50">
        <v>1</v>
      </c>
      <c r="I276" s="50">
        <f t="shared" si="36"/>
        <v>296.01724137931035</v>
      </c>
      <c r="J276" s="51"/>
      <c r="K276" s="52"/>
      <c r="L276" s="53">
        <f t="shared" si="33"/>
        <v>0</v>
      </c>
      <c r="M276" s="54">
        <f t="shared" si="34"/>
        <v>1</v>
      </c>
      <c r="N276" s="50">
        <f t="shared" si="37"/>
        <v>296.01724137931035</v>
      </c>
      <c r="O276" s="55">
        <f t="shared" si="40"/>
        <v>296.01724137931035</v>
      </c>
      <c r="P276" s="56"/>
      <c r="Q276" s="50">
        <f t="shared" si="39"/>
        <v>0</v>
      </c>
      <c r="R276" s="50">
        <f t="shared" si="38"/>
        <v>1</v>
      </c>
      <c r="S276" s="50">
        <f t="shared" si="35"/>
        <v>296.01724137931035</v>
      </c>
      <c r="T276" s="62" t="s">
        <v>38</v>
      </c>
      <c r="U276" s="63" t="s">
        <v>39</v>
      </c>
      <c r="V276" s="5"/>
    </row>
    <row r="277" spans="1:22" ht="27.75" customHeight="1" x14ac:dyDescent="0.25">
      <c r="A277" s="59" t="s">
        <v>25</v>
      </c>
      <c r="B277" s="60">
        <v>44801</v>
      </c>
      <c r="C277" s="105">
        <v>45751</v>
      </c>
      <c r="D277" s="61" t="s">
        <v>575</v>
      </c>
      <c r="E277" s="61" t="s">
        <v>576</v>
      </c>
      <c r="F277" s="64" t="s">
        <v>28</v>
      </c>
      <c r="G277" s="49">
        <v>690</v>
      </c>
      <c r="H277" s="50">
        <v>0</v>
      </c>
      <c r="I277" s="50">
        <f t="shared" si="36"/>
        <v>0</v>
      </c>
      <c r="J277" s="51"/>
      <c r="K277" s="52"/>
      <c r="L277" s="53">
        <f t="shared" si="33"/>
        <v>0</v>
      </c>
      <c r="M277" s="54">
        <f t="shared" si="34"/>
        <v>0</v>
      </c>
      <c r="N277" s="50">
        <f t="shared" si="37"/>
        <v>0</v>
      </c>
      <c r="O277" s="55">
        <f t="shared" si="40"/>
        <v>690</v>
      </c>
      <c r="P277" s="56"/>
      <c r="Q277" s="50">
        <f t="shared" si="39"/>
        <v>0</v>
      </c>
      <c r="R277" s="50">
        <f t="shared" si="38"/>
        <v>0</v>
      </c>
      <c r="S277" s="50">
        <f t="shared" si="35"/>
        <v>0</v>
      </c>
      <c r="T277" s="62" t="s">
        <v>38</v>
      </c>
      <c r="U277" s="63" t="s">
        <v>39</v>
      </c>
      <c r="V277" s="5"/>
    </row>
    <row r="278" spans="1:22" ht="27.75" customHeight="1" x14ac:dyDescent="0.25">
      <c r="A278" s="59" t="s">
        <v>25</v>
      </c>
      <c r="B278" s="78">
        <v>44801</v>
      </c>
      <c r="C278" s="106">
        <v>44801</v>
      </c>
      <c r="D278" s="79" t="s">
        <v>577</v>
      </c>
      <c r="E278" s="80" t="s">
        <v>578</v>
      </c>
      <c r="F278" s="80" t="s">
        <v>28</v>
      </c>
      <c r="G278" s="49">
        <v>0</v>
      </c>
      <c r="H278" s="50">
        <v>0</v>
      </c>
      <c r="I278" s="50">
        <f t="shared" si="36"/>
        <v>0</v>
      </c>
      <c r="J278" s="51"/>
      <c r="K278" s="52"/>
      <c r="L278" s="53">
        <f t="shared" si="33"/>
        <v>0</v>
      </c>
      <c r="M278" s="54">
        <f t="shared" si="34"/>
        <v>0</v>
      </c>
      <c r="N278" s="50">
        <f t="shared" si="37"/>
        <v>0</v>
      </c>
      <c r="O278" s="55">
        <f t="shared" si="40"/>
        <v>0</v>
      </c>
      <c r="P278" s="56"/>
      <c r="Q278" s="50">
        <f t="shared" si="39"/>
        <v>0</v>
      </c>
      <c r="R278" s="50">
        <f t="shared" si="38"/>
        <v>0</v>
      </c>
      <c r="S278" s="50">
        <f t="shared" si="35"/>
        <v>0</v>
      </c>
      <c r="T278" s="62" t="s">
        <v>38</v>
      </c>
      <c r="U278" s="63" t="s">
        <v>39</v>
      </c>
      <c r="V278" s="5"/>
    </row>
    <row r="279" spans="1:22" ht="27.75" customHeight="1" thickBot="1" x14ac:dyDescent="0.3">
      <c r="A279" s="59" t="s">
        <v>25</v>
      </c>
      <c r="B279" s="60">
        <v>44456</v>
      </c>
      <c r="C279" s="108">
        <v>44801</v>
      </c>
      <c r="D279" s="61" t="s">
        <v>579</v>
      </c>
      <c r="E279" s="64" t="s">
        <v>580</v>
      </c>
      <c r="F279" s="64" t="s">
        <v>28</v>
      </c>
      <c r="G279" s="49">
        <v>0</v>
      </c>
      <c r="H279" s="50">
        <v>0</v>
      </c>
      <c r="I279" s="50">
        <f t="shared" si="36"/>
        <v>0</v>
      </c>
      <c r="J279" s="51"/>
      <c r="K279" s="52"/>
      <c r="L279" s="53">
        <f t="shared" si="33"/>
        <v>0</v>
      </c>
      <c r="M279" s="54">
        <f t="shared" si="34"/>
        <v>0</v>
      </c>
      <c r="N279" s="50">
        <f t="shared" si="37"/>
        <v>0</v>
      </c>
      <c r="O279" s="55">
        <f t="shared" si="40"/>
        <v>0</v>
      </c>
      <c r="P279" s="56"/>
      <c r="Q279" s="50">
        <f t="shared" si="39"/>
        <v>0</v>
      </c>
      <c r="R279" s="50">
        <f t="shared" si="38"/>
        <v>0</v>
      </c>
      <c r="S279" s="50">
        <f t="shared" si="35"/>
        <v>0</v>
      </c>
      <c r="T279" s="62" t="s">
        <v>38</v>
      </c>
      <c r="U279" s="63" t="s">
        <v>39</v>
      </c>
      <c r="V279" s="5"/>
    </row>
    <row r="280" spans="1:22" ht="27.75" customHeight="1" thickBot="1" x14ac:dyDescent="0.3">
      <c r="A280" s="114" t="s">
        <v>15</v>
      </c>
      <c r="B280" s="88"/>
      <c r="C280" s="105">
        <v>45751</v>
      </c>
      <c r="D280" s="88"/>
      <c r="E280" s="88"/>
      <c r="F280" s="88"/>
      <c r="G280" s="86"/>
      <c r="H280" s="87"/>
      <c r="I280" s="49">
        <f>SUM(I10:I279)</f>
        <v>2650084.7244454152</v>
      </c>
      <c r="J280" s="50"/>
      <c r="K280" s="88"/>
      <c r="L280" s="89">
        <f>SUBTOTAL(9,L10:L279)</f>
        <v>62709.998280000007</v>
      </c>
      <c r="M280" s="90">
        <f>SUBTOTAL(9,M10:M279)</f>
        <v>80938</v>
      </c>
      <c r="N280" s="90">
        <f>SUBTOTAL(9,N10:N279)</f>
        <v>2712794.7227254156</v>
      </c>
      <c r="O280" s="90"/>
      <c r="P280" s="56"/>
      <c r="Q280" s="90">
        <f>SUBTOTAL(9,Q10:Q279)</f>
        <v>286607.51594244025</v>
      </c>
      <c r="R280" s="88"/>
      <c r="S280" s="91">
        <f>SUM(S10:S279)</f>
        <v>2426187.2067829748</v>
      </c>
      <c r="T280" s="92"/>
      <c r="U280" s="93"/>
      <c r="V280" s="5"/>
    </row>
    <row r="281" spans="1:22" ht="27.75" customHeight="1" thickBot="1" x14ac:dyDescent="0.3">
      <c r="A281" s="94" t="s">
        <v>581</v>
      </c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6"/>
      <c r="V281" s="97"/>
    </row>
    <row r="282" spans="1:22" ht="27.75" customHeight="1" x14ac:dyDescent="0.25">
      <c r="A282" s="98" t="s">
        <v>582</v>
      </c>
      <c r="B282" s="99"/>
      <c r="C282" s="99"/>
      <c r="D282" s="99"/>
      <c r="E282" s="99"/>
      <c r="F282" s="99"/>
      <c r="G282" s="99"/>
      <c r="H282" s="99"/>
      <c r="I282" s="99"/>
      <c r="J282" s="99"/>
      <c r="K282" s="99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100"/>
    </row>
  </sheetData>
  <mergeCells count="10">
    <mergeCell ref="A281:U281"/>
    <mergeCell ref="A282:V282"/>
    <mergeCell ref="A1:S5"/>
    <mergeCell ref="A6:U6"/>
    <mergeCell ref="A7:U7"/>
    <mergeCell ref="A8:I8"/>
    <mergeCell ref="J8:L8"/>
    <mergeCell ref="M8:O8"/>
    <mergeCell ref="P8:Q8"/>
    <mergeCell ref="R8:S8"/>
  </mergeCells>
  <conditionalFormatting sqref="E9:E279">
    <cfRule type="containsText" dxfId="0" priority="1" operator="containsText" text="DESCRIPCION DEL ARTICULO ">
      <formula>NOT(ISERROR(SEARCH("DESCRIPCION DEL ARTICULO ",E9)))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Castalin Soto Carrasco</dc:creator>
  <cp:lastModifiedBy>Castalin Soto Carrasco</cp:lastModifiedBy>
  <dcterms:created xsi:type="dcterms:W3CDTF">2025-10-13T12:48:08Z</dcterms:created>
  <dcterms:modified xsi:type="dcterms:W3CDTF">2025-10-13T13:09:09Z</dcterms:modified>
</cp:coreProperties>
</file>