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Jose Luis\OneDrive - INSTITUTO DE DESARROLLO Y CREDITO COOPERATIVO\Escritorio\INFORMES DE SIGEF\PRESENTACION\"/>
    </mc:Choice>
  </mc:AlternateContent>
  <xr:revisionPtr revIDLastSave="0" documentId="13_ncr:1_{5658D32B-B167-4596-961B-84206413531F}" xr6:coauthVersionLast="47" xr6:coauthVersionMax="47" xr10:uidLastSave="{00000000-0000-0000-0000-000000000000}"/>
  <bookViews>
    <workbookView xWindow="-120" yWindow="-120" windowWidth="20730" windowHeight="11040" tabRatio="658" xr2:uid="{00000000-000D-0000-FFFF-FFFF00000000}"/>
  </bookViews>
  <sheets>
    <sheet name="IDECOOP" sheetId="2" r:id="rId1"/>
  </sheets>
  <definedNames>
    <definedName name="_xlnm.Print_Area" localSheetId="0">IDECOOP!$B$2:$K$62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2" l="1"/>
  <c r="H32" i="2"/>
  <c r="H31" i="2"/>
  <c r="H30" i="2"/>
  <c r="G33" i="2"/>
  <c r="G32" i="2"/>
  <c r="G31" i="2"/>
  <c r="G30" i="2"/>
  <c r="F33" i="2"/>
  <c r="F32" i="2"/>
  <c r="F31" i="2"/>
  <c r="F30" i="2"/>
  <c r="K30" i="2"/>
  <c r="K31" i="2"/>
  <c r="K32" i="2"/>
  <c r="K33" i="2"/>
  <c r="J33" i="2" l="1"/>
  <c r="J32" i="2"/>
  <c r="J31" i="2"/>
  <c r="J30" i="2"/>
  <c r="J26" i="2" l="1"/>
</calcChain>
</file>

<file path=xl/sharedStrings.xml><?xml version="1.0" encoding="utf-8"?>
<sst xmlns="http://schemas.openxmlformats.org/spreadsheetml/2006/main" count="104" uniqueCount="88">
  <si>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</si>
  <si>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</si>
  <si>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</si>
  <si>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</si>
  <si>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</si>
  <si>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</si>
  <si>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</si>
  <si>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</si>
  <si>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</si>
  <si>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</si>
  <si>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</si>
  <si>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</si>
  <si>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</si>
  <si>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</si>
  <si>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</si>
  <si>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</si>
  <si>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</si>
  <si>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</si>
  <si>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</si>
  <si>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</si>
  <si>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</si>
  <si>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</si>
  <si>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</si>
  <si>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</si>
  <si>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</si>
  <si>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</si>
  <si>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</si>
  <si>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</si>
  <si>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</si>
  <si>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</si>
  <si>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</si>
  <si>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</si>
  <si>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</si>
  <si>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</si>
  <si>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</si>
  <si>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</si>
  <si>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</si>
  <si>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</si>
  <si>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</si>
  <si>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</si>
  <si>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</si>
  <si>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</si>
  <si>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</si>
  <si>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</si>
  <si>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</si>
  <si>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</si>
  <si>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</si>
  <si>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</si>
  <si>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</si>
  <si>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</si>
  <si>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</si>
  <si>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</si>
  <si>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 xml:space="preserve">Documentos que se presentan y analizan las certificaciones y decretos de incorporación emitidos </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</si>
  <si>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</si>
  <si>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</si>
  <si>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</si>
  <si>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</si>
  <si>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</si>
  <si>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</si>
  <si>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</si>
  <si>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</si>
  <si>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</si>
  <si>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</si>
  <si>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Documentos en los que se presentan y analizan las cantidad de Cooperativas que recibieron asesorías técnicas</t>
  </si>
  <si>
    <t>Documentos en los que se presentan y analizan la implementación de programas de fortalecimiento para educación inicial para grupos cooperativos y educación continua para cooperativas incorporadas supervisadas</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</si>
  <si>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</si>
  <si>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</si>
  <si>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</si>
  <si>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</si>
  <si>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Documentos en los que se presentan y analizan las mediciones oficiales para garantizar el correcto funcionamiento y desarrollo del sector cooperativo, mediante la fiscalización. Asesoría técnica y la capacitación. A la vez se realizan supervisión Ex-Situ, se realizan capacitaciones a cooperativas en formación en materia de riesgo.</t>
  </si>
  <si>
    <t>.</t>
  </si>
  <si>
    <t>Jeannery Marte Ferreras</t>
  </si>
  <si>
    <r>
      <rPr>
        <b/>
        <i/>
        <sz val="11"/>
        <color theme="1"/>
        <rFont val="Calibri"/>
        <family val="2"/>
        <scheme val="minor"/>
      </rPr>
      <t>NOTA</t>
    </r>
    <r>
      <rPr>
        <i/>
        <sz val="11"/>
        <color theme="1"/>
        <rFont val="Calibri"/>
        <family val="2"/>
        <scheme val="minor"/>
      </rPr>
      <t>: Con relación a lo financiero los productos no pudieron consumir sus montos, esto debido al proceso de transición, por lo que para la ejecución de las actividades las rutas que tiene cada área fueron asumidas con fondas propios para dar continuidad al desarrollo de las actividades del programa sin afectar la meta.</t>
    </r>
  </si>
  <si>
    <t>Director de Planificación y Desarrollo</t>
  </si>
  <si>
    <t>Informe de Evaluación Semestral 2025 de las Metas Físicas-Financieras</t>
  </si>
  <si>
    <t>Enero - Junio 2025</t>
  </si>
  <si>
    <t>Programación Semestral  1er. Semestre</t>
  </si>
  <si>
    <t>Ejecución Semestral              1er Semestre</t>
  </si>
  <si>
    <t>Durante el primer semestre del año, la ejecución de las metas físicas y financieras del componente de supervisión y fiscalización proactiva a cooperativas se vio afectada por una serie de factores estructurales y operativos que limitaron el cumplimiento de los objetivos programados. En ambos trimestres, uno de los principales obstáculos fue el retraso recurrente en la entrega de los estados financieros auditados por parte de las cooperativas, lo que impidió la ejecución oportuna de las visitas técnicas. A esto se sumaron limitaciones en la disponibilidad de equipos técnicos multidisciplinarios, necesarios para cumplir con los estándares establecidos para las supervisiones y fiscalizaciones, así como restricciones presupuestarias, que forzaron a realizar las actividades con fondos propios de la institución. Esta práctica, aunque permitió cierta continuidad operativa, impidió la ejecución formal de la meta financiera programada, afectando la trazabilidad y el control del presupuesto asignado. Como resultado, la meta física alcanzada fue del 80% en el primer trimestre y del 12.84% en el segundo trimestre respecto a lo planificado, reflejando un descenso en la capacidad operativa influenciada por factores externos e internos. Estos desvíos justifican la necesidad de revisar los mecanismos de coordinación con las cooperativas, optimizar los procesos de planificación técnica y financiera, y fortalecer la dotación de recursos humanos y presupuestarios que garanticen la ejecución efectiva y sostenible de las funciones de supervisión y fiscalización en los próximos períodos.</t>
  </si>
  <si>
    <t>Durante el primer semestre del año 2025, si bien se logró una destacada ejecución física en la prestación de asistencias técnicas a cooperativas, se mantuvo una desviación constante en la ejecución financiera del componente. Tanto en el primer como en el segundo trimestre, las actividades fueron desarrolladas con fondos propios de la institución, lo que permitió cumplir e incluso superar las metas físicas establecidas, pero sin reflejar avance en la ejecución presupuestaria proyectada para este componente. En el primer trimestre, esta situación respondió a la necesidad de garantizar la operatividad frente a los plazos institucionales, priorizando el cumplimiento de los objetivos programáticos. En el segundo trimestre, aunque no se registraron desviaciones físicas, se identificaron desafíos logísticos, como cambios en las fechas por parte de las cooperativas, direcciones desactualizadas y contactos erróneos, los cuales fueron gestionados oportunamente sin comprometer los resultados. No obstante, persiste la necesidad de alinear la operatividad con la planificación financiera, para mejorar la trazabilidad del uso de los recursos públicos. En resumen, el semestre refleja un compromiso institucional sólido con la ejecución técnica, pero también pone en evidencia la urgencia de fortalecer la articulación entre lo operativo y lo financiero, garantizando una ejecución más integral, eficiente y transparente en el marco del cumplimiento de las metas institucionales.</t>
  </si>
  <si>
    <t>Durante el primer semestre del año 2025, la ejecución del componente de certificación e incorporación de cooperativas estuvo marcada por una reorientación estratégica institucional, enfocada en fortalecer las cooperativas ya existentes como medida prioritaria para garantizar su sostenibilidad y crecimiento estructurado. Esta decisión tuvo un impacto directo en la meta física de nuevas incorporaciones, reflejando un cumplimiento del 57% en el primer trimestre (17 cooperativas incorporadas) y una baja ejecución del 5% en el segundo trimestre (1 cooperativa incorporada). Los desvíos observados se justifican por varios factores clave: en primer lugar, la necesidad de acompañamiento técnico más cercano a las cooperativas ya incorporadas, lo que implicó una redistribución de esfuerzos y recursos; en segundo lugar, la baja capacidad de cumplimiento de requisitos legales y administrativos por parte de los nuevos grupos solicitantes, lo que ralentizó los procesos de incorporación; y finalmente, limitaciones logísticas y operativas que afectaron la ejecución de actividades de campo. En cuanto a la ejecución financiera, en ambos trimestres se continuó con la práctica de asumir los costos operativos con recursos propios de la institución, garantizando la continuidad del programa, aunque sin reflejo en la ejecución presupuestaria formal. En conjunto, estos resultados reflejan un cambio de enfoque más cualitativo y sostenible en la política de fomento cooperativo, que prioriza el fortalecimiento institucional por encima del crecimiento cuantitativo, en consonancia con los nuevos lineamientos estratégicos del programa.</t>
  </si>
  <si>
    <t>Durante el primer semestre del año 2025, la ejecución del componente educativo para cooperativas y grupos de interés se caracterizó por una gestión comprometida y orientada al cumplimiento de los objetivos institucionales, a pesar de los desafíos operativos y financieros enfrentados. En el primer trimestre, se logró una ejecución sobresaliente, alcanzando el 104% de la meta física programada. No obstante, esta ejecución se sostuvo mediante el uso de recursos propios de la institución, lo que evidencia una acción responsable ante la urgencia de mantener la continuidad del proceso formativo. En el segundo trimestre, la ejecución física descendió, alcanzando apenas el 37.39% de la meta planificada, debido principalmente a la movilización del personal técnico y de apoyo logístico hacia el desarrollo del Censo Nacional Cooperativo 2025, lo que redujo significativamente la disponibilidad operativa para ejecutar actividades educativas. Aun así, las acciones realizadas se sostuvieron nuevamente con recursos propios de la institución, reafirmando el compromiso institucional con el fortalecimiento del sector cooperativo. Estos desvíos evidencian la necesidad de fortalecer la planificación interinstitucional y la coordinación con las direcciones regionales, a fin de evitar que actividades prioritarias como la educación cooperativa se vean limitadas por la asignación de recursos humanos y financieros a otras tareas. De cara al segundo semestre, se recomienda reorientar esfuerzos para recuperar el ritmo de ejecución física y financiera, ampliando la cobertura de beneficiarios y asegurando una mayor articulación entre la programación educativa y las demás líneas estratégicas del programa.</t>
  </si>
  <si>
    <t>En este semestre, la ejecución de los productos del programa ha evidenciado avances importantes en el cumplimiento físico de las metas establecidas; sin embargo, también han surgido desafíos recurrentes que reflejan áreas críticas a fortalecer. En el primer trimestre, se destacó la necesidad de mejorar la planificación anticipada y la coordinación logística con las cooperativas, lo cual impacta directamente en la efectividad de las visitas y actividades programadas. La falta de compromisos formales previos y de seguimiento adecuado ha limitado, en ocasiones, la participación activa de los actores clave. En el segundo trimestre, aunque la operatividad del programa se ha mantenido estable, se identificó como aspecto prioritario la optimización del uso de los recursos financieros asignados. La ejecución con fondos institucionales, en lugar de los presupuestados por producto, si bien ha permitido avanzar, compromete la trazabilidad financiera y limita la transparencia en la gestión del presupuesto público. Estos hallazgos reflejan la importancia de una planificación integral, donde los componentes logísticos, institucionales y financieros se articulen desde el inicio del proceso. Para el segundo semestre, se recomienda implementar mecanismos más robustos de seguimiento, establecer compromisos operativos vinculantes con las partes involucradas, y alinear la ejecución financiera con la planificación física, garantizando así una gestión más eficiente, coordinada y transparente.</t>
  </si>
  <si>
    <t>IV.II - Formulación y Ejecución Semestral de las Metas por Producto</t>
  </si>
  <si>
    <t>Durante el primer semestre del año, la meta fisica en base a la cantidad de cooperativas supervisadas y fiscalizadas se estableció en 387, logrando ejectuar 137 lo que representa el 35.4%, los esfuerzos fueron orientados al fortalecimiento de la supervisión y fiscalización proactiva de las cooperativas, esto ha evidenciado avances significativos, tanto en el cumplimiento de las metas planificadas como en el impacto institucional en el sector. En el primer trimestre, se logró avanzar con las supervisiones programadas, generando espacios de diálogo técnico con directivos de cooperativas para abordar aspectos críticos relacionados con sus Estados Financieros. Estas acciones contribuyeron a consolidar una cultura de cumplimiento y transparencia desde etapas tempranas del proceso. En el segundo trimestre, se alcanzó la supervisión y fiscalización de 33 cooperativas, representando un 12.84% de cobertura, con un enfoque orientado al acompañamiento técnico y el fortalecimiento institucional. Las cooperativas han mostrado una mayor disposición al cumplimiento normativo, adoptando medidas correctivas y reforzando sus sistemas internos de gestión de riesgos. Asimismo, se intensificaron las acciones de seguimiento mediante visitas técnicas, entrevistas, levantamientos documentales y capacitaciones específicas en prevención del lavado de activos y financiamiento del terrorismo (PLAFT), con resultados positivos en la preparación y concienciación de las entidades. En conjunto, los logros alcanzados durante ambos trimestres reflejan una evolución positiva en la consolidación de una cultura de cumplimiento y fortalecimiento regulatorio del sector cooperativo, reafirmando la importancia de mantener una supervisión sistemática, preventiva y orientada al desarrollo sostenible de las cooperativas.</t>
  </si>
  <si>
    <t>Para el primer semestre del año, la meta fisica en base a la cantidad de cooperativas asistidas se estableció en 300, logrando ejectuar 425 lo que representa una sobre ejecución de 41.67%, la ejecución del componente de asistencia técnica a las cooperativas ha superado las metas programadas, reflejando una gestión eficiente, proactiva y con alta capacidad de respuesta institucional. En el primer trimestre, gracias a una reorganización estratégica del cronograma de trabajo y una acción coordinada del equipo técnico, se logró cumplir e incluso sobrepasar la meta física establecida, asegurando el ritmo adecuado de intervención sin afectar la calidad de los resultados. Este desempeño positivo se consolidó en el segundo trimestre, donde se alcanzó una sobre ejecución significativa de la meta planificada: se realizaron 318 visitas frente a las 200 previstas, lo que representa un cumplimiento del 159%. Estas visitas no solo ampliaron la cobertura territorial, incluyendo cooperativas del Gran Santo Domingo y otras provincias del país, sino que también permitieron realizar evaluaciones profundas de los sistemas contables y administrativos, generando informes técnicos con recomendaciones concretas para la mejora institucional. Este desempeño ejemplar evidencia un alto nivel de compromiso del equipo técnico y fortalece el rol institucional de acompañamiento al sector cooperativo. La experiencia del semestre destaca la importancia de mantener una planificación flexible, una gestión técnica dinámica y un enfoque centrado en resultados para continuar elevando los estándares de calidad y sostenibilidad del sector cooperativo nacional.</t>
  </si>
  <si>
    <t>Para el primer semestre del año 2025, la meta fisica en base a la cantidad de cooperativas y grupos de interes capacitados se estableció en 165, logrando ejectuar 95 el 57.58%, la ejecución del componente educativo dirigido a cooperativas y grupos de interés se fortaleció significativamente a partir de una reorientación estratégica del enfoque formativo. Esta reestructuración permitió responder de forma más eficaz a las necesidades reales del sector, mediante acciones educativas focalizadas, adaptadas a los contextos locales y orientadas al fortalecimiento de capacidades sostenibles. En el primer trimestre, se incrementó la ejecución física del producto gracias a un trabajo intensivo en campo y la implementación de metodologías participativas, lo que facilitó la construcción de aprendizajes relevantes y contextualizados. En el segundo trimestre, se consolidó este esfuerzo mediante la capacitación de 43 cooperativas, impactando directamente a 880 personas, y alcanzando un 37.39% de la meta nacional programada. Las capacitaciones abordaron temas esenciales como gobernanza, liderazgo cooperativo, principios del cooperativismo y fortalecimiento institucional, integrando modalidades presenciales y virtuales que garantizaron la continuidad del proceso formativo ante posibles limitaciones logísticas. En conjunto, los logros del semestre reflejan una gestión educativa flexible, inclusiva y efectiva, centrada en el desarrollo de capacidades organizacionales dentro del sector cooperativo, y respaldada por un equipo técnico comprometido con la mejora continua del proceso de formación.</t>
  </si>
  <si>
    <t>Durante el primer semestre del año 2025, la meta fisica en base a la cantidad de cooperativas certificadas y formalizadas se estableció en 50, logrando ejectuar 18, lo que representa el 36%, las acciones orientadas a la certificación e incorporación de nuevas cooperativas se ejecutaron en el marco de una estrategia institucional que prioriza el fortalecimiento y consolidación de las cooperativas ya existentes, sin abandonar el proceso de creación de nuevas entidades. Esta decisión estratégica permitió enfocar los esfuerzos técnicos y operativos en garantizar procesos más sostenibles, acompañamientos efectivos y una mayor calidad institucional en el crecimiento del sector. En el primer trimestre, se logró la incorporación de 17 nuevas cooperativas, lo que representa un 57% de la meta física programada, mientras se consolidaban mecanismos internos para mejorar el seguimiento y asegurar el cumplimiento de los estándares institucionales. A partir de esta experiencia, se propuso establecer una meta trimestral de 20 incorporaciones, a partir del segundo trimestre. Durante el segundo trimestre, aunque solo se incorporó una cooperativa, se avanzó significativamente en las etapas previas del proceso de incorporación: se brindó acompañamiento técnico a nuevos grupos interesados, se validó la documentación requerida y se fortaleció la coordinación interdepartamental. Además, se mejoraron los procesos internos de trazabilidad, recopilando evidencia documental que respalda la gestión realizada y sienta las bases para una mejora continua. En conjunto, el semestre refleja un enfoque más estratégico, sostenible y orientado a la calidad del proceso de incorporación, reafirmando el compromiso institucional con la eficiencia, la transparencia y el desarrollo estructurado del sector cooperativo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</si>
</sst>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sz val="9"/>
      <name val="Calibri"/>
      <family val="2"/>
    </font>
    <font>
      <b/>
      <sz val="11"/>
      <color rgb="FF000000"/>
      <name val="Arial Black"/>
      <family val="2"/>
    </font>
    <font>
      <i/>
      <sz val="11"/>
      <color theme="1"/>
      <name val="Arial Black"/>
      <family val="2"/>
    </font>
    <font>
      <b/>
      <i/>
      <sz val="11"/>
      <color theme="1"/>
      <name val="Calibri"/>
      <family val="2"/>
      <scheme val="minor"/>
    </font>
    <font>
      <i/>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bgColor rgb="FFF5F5F5"/>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15" fillId="8" borderId="16" xfId="0" applyFont="1" applyFill="1" applyBorder="1" applyAlignment="1">
      <alignment horizontal="center" vertical="center" wrapText="1" readingOrder="1"/>
    </xf>
    <xf numFmtId="10" fontId="16" fillId="7" borderId="15" xfId="2" applyNumberFormat="1" applyFont="1" applyFill="1" applyBorder="1" applyAlignment="1" applyProtection="1">
      <alignment horizontal="center" vertical="center" wrapText="1" readingOrder="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10" fillId="6" borderId="10" xfId="0" applyFont="1" applyFill="1" applyBorder="1" applyAlignment="1">
      <alignment horizontal="center" vertical="center" wrapText="1"/>
    </xf>
    <xf numFmtId="10" fontId="23" fillId="7" borderId="15" xfId="0" applyNumberFormat="1" applyFont="1" applyFill="1" applyBorder="1" applyAlignment="1" applyProtection="1">
      <alignment horizontal="center" vertical="center" wrapText="1" readingOrder="1"/>
      <protection locked="0"/>
    </xf>
    <xf numFmtId="0" fontId="23" fillId="0" borderId="15" xfId="0" applyFont="1" applyBorder="1" applyAlignment="1" applyProtection="1">
      <alignment vertical="center" wrapText="1"/>
      <protection locked="0"/>
    </xf>
    <xf numFmtId="0" fontId="16" fillId="0" borderId="15" xfId="0" applyFont="1" applyBorder="1" applyAlignment="1" applyProtection="1">
      <alignment vertical="center" wrapText="1"/>
      <protection locked="0"/>
    </xf>
    <xf numFmtId="0" fontId="2" fillId="0" borderId="0" xfId="0" applyFont="1" applyAlignment="1">
      <alignment vertical="top"/>
    </xf>
    <xf numFmtId="164" fontId="6"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0" fillId="0" borderId="5" xfId="0" applyBorder="1"/>
    <xf numFmtId="0" fontId="15" fillId="8" borderId="33" xfId="0" applyFont="1" applyFill="1" applyBorder="1" applyAlignment="1">
      <alignment horizontal="center" vertical="center" wrapText="1" readingOrder="1"/>
    </xf>
    <xf numFmtId="0" fontId="15" fillId="8" borderId="34" xfId="0" applyFont="1" applyFill="1" applyBorder="1" applyAlignment="1">
      <alignment horizontal="center" vertical="center" wrapText="1" readingOrder="1"/>
    </xf>
    <xf numFmtId="167" fontId="23" fillId="7" borderId="32" xfId="0" applyNumberFormat="1" applyFont="1" applyFill="1" applyBorder="1" applyAlignment="1" applyProtection="1">
      <alignment horizontal="center" vertical="center" wrapText="1" readingOrder="1"/>
      <protection locked="0"/>
    </xf>
    <xf numFmtId="167" fontId="16" fillId="7" borderId="32" xfId="0" applyNumberFormat="1" applyFont="1" applyFill="1" applyBorder="1" applyAlignment="1" applyProtection="1">
      <alignment horizontal="center" vertical="center" wrapText="1" readingOrder="1"/>
      <protection locked="0"/>
    </xf>
    <xf numFmtId="0" fontId="9" fillId="9" borderId="36" xfId="0" applyFont="1" applyFill="1" applyBorder="1" applyAlignment="1" applyProtection="1">
      <alignment vertical="center" wrapText="1"/>
      <protection locked="0"/>
    </xf>
    <xf numFmtId="0" fontId="24" fillId="9" borderId="36" xfId="0" applyFont="1" applyFill="1" applyBorder="1" applyAlignment="1" applyProtection="1">
      <alignment vertical="center" wrapText="1"/>
      <protection locked="0"/>
    </xf>
    <xf numFmtId="166" fontId="23" fillId="9" borderId="15" xfId="0" applyNumberFormat="1" applyFont="1" applyFill="1" applyBorder="1" applyAlignment="1" applyProtection="1">
      <alignment horizontal="center" vertical="center" wrapText="1" readingOrder="1"/>
      <protection locked="0"/>
    </xf>
    <xf numFmtId="166" fontId="16" fillId="9" borderId="15" xfId="0" applyNumberFormat="1" applyFont="1" applyFill="1" applyBorder="1" applyAlignment="1" applyProtection="1">
      <alignment horizontal="center" vertical="center" wrapText="1" readingOrder="1"/>
      <protection locked="0"/>
    </xf>
    <xf numFmtId="166" fontId="16" fillId="9" borderId="17" xfId="0" applyNumberFormat="1" applyFont="1" applyFill="1" applyBorder="1" applyAlignment="1" applyProtection="1">
      <alignment horizontal="center" vertical="center" wrapText="1" readingOrder="1"/>
      <protection locked="0"/>
    </xf>
    <xf numFmtId="0" fontId="9" fillId="0" borderId="12" xfId="0" applyFont="1" applyBorder="1" applyAlignment="1">
      <alignment vertical="center"/>
    </xf>
    <xf numFmtId="0" fontId="9" fillId="0" borderId="12" xfId="0" applyFont="1" applyBorder="1" applyAlignment="1">
      <alignment vertical="center" wrapText="1"/>
    </xf>
    <xf numFmtId="0" fontId="23" fillId="9" borderId="31" xfId="0" applyFont="1" applyFill="1" applyBorder="1" applyAlignment="1" applyProtection="1">
      <alignment vertical="top" wrapText="1"/>
      <protection locked="0"/>
    </xf>
    <xf numFmtId="0" fontId="16" fillId="9" borderId="31" xfId="0" applyFont="1" applyFill="1" applyBorder="1" applyAlignment="1" applyProtection="1">
      <alignment vertical="top" wrapText="1"/>
      <protection locked="0"/>
    </xf>
    <xf numFmtId="0" fontId="16" fillId="9" borderId="35" xfId="0" applyFont="1" applyFill="1" applyBorder="1" applyAlignment="1" applyProtection="1">
      <alignment vertical="top" wrapText="1"/>
      <protection locked="0"/>
    </xf>
    <xf numFmtId="0" fontId="8" fillId="9" borderId="36"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28" xfId="0" applyFont="1" applyFill="1" applyBorder="1" applyAlignment="1">
      <alignment horizontal="left" vertical="center" wrapText="1"/>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39" fontId="11" fillId="0" borderId="31" xfId="1" applyNumberFormat="1" applyFont="1" applyFill="1" applyBorder="1" applyAlignment="1" applyProtection="1">
      <alignment horizontal="center" vertical="center" wrapText="1" readingOrder="1"/>
      <protection locked="0"/>
    </xf>
    <xf numFmtId="39" fontId="11" fillId="0" borderId="15" xfId="1" applyNumberFormat="1" applyFont="1" applyFill="1" applyBorder="1" applyAlignment="1" applyProtection="1">
      <alignment horizontal="center" vertical="center" wrapText="1" readingOrder="1"/>
      <protection locked="0"/>
    </xf>
    <xf numFmtId="39" fontId="11" fillId="0" borderId="14"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39" fontId="11" fillId="0" borderId="13" xfId="1" applyNumberFormat="1" applyFont="1" applyFill="1" applyBorder="1" applyAlignment="1" applyProtection="1">
      <alignment horizontal="center" vertical="center" wrapText="1" readingOrder="1"/>
      <protection locked="0"/>
    </xf>
    <xf numFmtId="10" fontId="11" fillId="7" borderId="15" xfId="2" applyNumberFormat="1" applyFont="1" applyFill="1" applyBorder="1" applyAlignment="1" applyProtection="1">
      <alignment horizontal="center" vertical="center" wrapText="1" readingOrder="1"/>
    </xf>
    <xf numFmtId="10" fontId="11" fillId="7" borderId="32" xfId="2" applyNumberFormat="1" applyFont="1" applyFill="1" applyBorder="1" applyAlignment="1" applyProtection="1">
      <alignment horizontal="center" vertical="center" wrapText="1" readingOrder="1"/>
    </xf>
    <xf numFmtId="0" fontId="14" fillId="8" borderId="15" xfId="0" applyFont="1" applyFill="1" applyBorder="1" applyAlignment="1">
      <alignment horizontal="center" vertical="center" wrapText="1" readingOrder="1"/>
    </xf>
    <xf numFmtId="0" fontId="11" fillId="6" borderId="15" xfId="0" applyFont="1" applyFill="1" applyBorder="1" applyAlignment="1">
      <alignment vertical="top" wrapText="1"/>
    </xf>
    <xf numFmtId="0" fontId="11" fillId="6" borderId="32" xfId="0" applyFont="1" applyFill="1" applyBorder="1" applyAlignment="1">
      <alignment vertical="top" wrapText="1"/>
    </xf>
    <xf numFmtId="0" fontId="20" fillId="0" borderId="12"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21" fillId="0" borderId="19" xfId="0" applyFont="1" applyBorder="1" applyAlignment="1" applyProtection="1">
      <alignment horizontal="center"/>
      <protection locked="0"/>
    </xf>
    <xf numFmtId="0" fontId="22" fillId="0" borderId="0" xfId="0" applyFont="1" applyAlignment="1" applyProtection="1">
      <alignment horizontal="center"/>
      <protection locked="0"/>
    </xf>
    <xf numFmtId="49" fontId="19" fillId="0" borderId="10" xfId="0" quotePrefix="1" applyNumberFormat="1" applyFont="1" applyBorder="1" applyAlignment="1" applyProtection="1">
      <alignment horizontal="left" vertical="center" wrapText="1"/>
      <protection locked="0"/>
    </xf>
    <xf numFmtId="49" fontId="19" fillId="0" borderId="11" xfId="0" quotePrefix="1" applyNumberFormat="1" applyFont="1" applyBorder="1" applyAlignment="1" applyProtection="1">
      <alignment horizontal="left" vertical="center" wrapText="1"/>
      <protection locked="0"/>
    </xf>
    <xf numFmtId="49" fontId="19" fillId="0" borderId="27" xfId="0" quotePrefix="1" applyNumberFormat="1" applyFont="1" applyBorder="1" applyAlignment="1" applyProtection="1">
      <alignment horizontal="left" vertical="center" wrapText="1"/>
      <protection locked="0"/>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26" xfId="0" applyFill="1" applyBorder="1" applyAlignment="1">
      <alignment horizontal="center"/>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14" fillId="10" borderId="15" xfId="0" applyFont="1" applyFill="1" applyBorder="1" applyAlignment="1">
      <alignment horizontal="center" vertical="center" wrapText="1" readingOrder="1"/>
    </xf>
    <xf numFmtId="0" fontId="11" fillId="9" borderId="15" xfId="0" applyFont="1" applyFill="1" applyBorder="1" applyAlignment="1">
      <alignment vertical="top" wrapText="1"/>
    </xf>
    <xf numFmtId="165" fontId="23" fillId="9" borderId="15" xfId="0" applyNumberFormat="1" applyFont="1" applyFill="1" applyBorder="1" applyAlignment="1" applyProtection="1">
      <alignment horizontal="center" vertical="center" wrapText="1" readingOrder="1"/>
      <protection locked="0"/>
    </xf>
    <xf numFmtId="165" fontId="16" fillId="9" borderId="15" xfId="0" applyNumberFormat="1" applyFont="1" applyFill="1" applyBorder="1" applyAlignment="1" applyProtection="1">
      <alignment horizontal="center" vertical="center" wrapText="1" readingOrder="1"/>
      <protection locked="0"/>
    </xf>
    <xf numFmtId="165" fontId="23" fillId="9" borderId="15" xfId="0" applyNumberFormat="1" applyFont="1" applyFill="1" applyBorder="1" applyAlignment="1" applyProtection="1">
      <alignment horizontal="center" vertical="center" wrapText="1"/>
      <protection locked="0"/>
    </xf>
    <xf numFmtId="165" fontId="16" fillId="9" borderId="17" xfId="0" applyNumberFormat="1" applyFont="1" applyFill="1" applyBorder="1" applyAlignment="1" applyProtection="1">
      <alignment horizontal="center" vertical="center" wrapText="1" readingOrder="1"/>
      <protection locked="0"/>
    </xf>
    <xf numFmtId="165" fontId="16" fillId="9" borderId="17" xfId="0" applyNumberFormat="1" applyFont="1" applyFill="1" applyBorder="1" applyAlignment="1" applyProtection="1">
      <alignment horizontal="center" vertical="center" wrapText="1"/>
      <protection locked="0"/>
    </xf>
    <xf numFmtId="0" fontId="25" fillId="9" borderId="12" xfId="0" applyFont="1" applyFill="1" applyBorder="1" applyAlignment="1" applyProtection="1">
      <alignment horizontal="left" vertical="center" wrapText="1"/>
      <protection locked="0"/>
    </xf>
    <xf numFmtId="0" fontId="25" fillId="9" borderId="28" xfId="0" applyFont="1" applyFill="1" applyBorder="1" applyAlignment="1" applyProtection="1">
      <alignment horizontal="left" vertical="center" wrapText="1"/>
      <protection locked="0"/>
    </xf>
    <xf numFmtId="0" fontId="20" fillId="9" borderId="12" xfId="0" applyFont="1" applyFill="1" applyBorder="1" applyAlignment="1" applyProtection="1">
      <alignment horizontal="left" vertical="center" wrapText="1"/>
      <protection locked="0"/>
    </xf>
    <xf numFmtId="0" fontId="20" fillId="9" borderId="28" xfId="0" applyFont="1" applyFill="1" applyBorder="1" applyAlignment="1" applyProtection="1">
      <alignment horizontal="left" vertical="center" wrapText="1"/>
      <protection locked="0"/>
    </xf>
    <xf numFmtId="0" fontId="27" fillId="9" borderId="12" xfId="0" applyFont="1" applyFill="1" applyBorder="1" applyAlignment="1" applyProtection="1">
      <alignment horizontal="left" vertical="center" wrapText="1"/>
      <protection locked="0"/>
    </xf>
    <xf numFmtId="0" fontId="27" fillId="9" borderId="28" xfId="0" applyFont="1" applyFill="1" applyBorder="1" applyAlignment="1" applyProtection="1">
      <alignment horizontal="left" vertical="center" wrapText="1"/>
      <protection locked="0"/>
    </xf>
    <xf numFmtId="0" fontId="20" fillId="9" borderId="36" xfId="0" applyFont="1" applyFill="1" applyBorder="1" applyAlignment="1" applyProtection="1">
      <alignment horizontal="left" vertical="center" wrapText="1"/>
      <protection locked="0"/>
    </xf>
    <xf numFmtId="0" fontId="17" fillId="9" borderId="37"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17" fillId="9" borderId="39"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9:K33"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6"/>
    <tableColumn id="3" xr3:uid="{00000000-0010-0000-0000-000003000000}" name="Física_x000a_(A)" dataDxfId="5"/>
    <tableColumn id="4" xr3:uid="{00000000-0010-0000-0000-000004000000}" name="Financiera_x000a_(B)" dataDxfId="4"/>
    <tableColumn id="9" xr3:uid="{00000000-0010-0000-0000-000009000000}" name="Física_x000a_(C)" dataDxfId="3"/>
    <tableColumn id="10" xr3:uid="{00000000-0010-0000-0000-00000A000000}" name="Financiera_x000a_(D)" dataDxfId="2"/>
    <tableColumn id="5" xr3:uid="{00000000-0010-0000-0000-000005000000}" name="Física _x000a_(E)" dataDxfId="0"/>
    <tableColumn id="6" xr3:uid="{00000000-0010-0000-0000-000006000000}" name="Financiera _x000a_ (F)" dataDxfId="1">
      <calculatedColumnFormula>915126.6+2073552.5+343383.62</calculatedColumnFormula>
    </tableColumn>
    <tableColumn id="7" xr3:uid="{00000000-0010-0000-0000-000007000000}" name="Física _x000a_(%)_x000a_ G=E/C" dataDxfId="8">
      <calculatedColumnFormula>IF(H30&gt;0,H30/F30,0)</calculatedColumnFormula>
    </tableColumn>
    <tableColumn id="8" xr3:uid="{00000000-0010-0000-0000-000008000000}" name="Financiero _x000a_(%) _x000a_H=F/D" dataDxfId="7">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B1:K60"/>
  <sheetViews>
    <sheetView showGridLines="0" tabSelected="1" view="pageBreakPreview" topLeftCell="A51" zoomScale="90" zoomScaleNormal="90" zoomScaleSheetLayoutView="90" workbookViewId="0">
      <selection activeCell="N53" sqref="N53"/>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 min="12" max="12" width="3.7109375" customWidth="1"/>
  </cols>
  <sheetData>
    <row r="1" spans="2:11" ht="15.75" thickBot="1" x14ac:dyDescent="0.3"/>
    <row r="2" spans="2:11" ht="21.75" customHeight="1" thickBot="1" x14ac:dyDescent="0.3">
      <c r="B2" s="5"/>
      <c r="C2" s="79" t="s">
        <v>74</v>
      </c>
      <c r="D2" s="80"/>
      <c r="E2" s="80"/>
      <c r="F2" s="80"/>
      <c r="G2" s="80"/>
      <c r="H2" s="80"/>
      <c r="I2" s="80"/>
      <c r="J2" s="80"/>
      <c r="K2" s="81"/>
    </row>
    <row r="3" spans="2:11" ht="21" x14ac:dyDescent="0.25">
      <c r="B3" s="6"/>
      <c r="C3" s="67" t="s">
        <v>0</v>
      </c>
      <c r="D3" s="68"/>
      <c r="E3" s="67" t="s">
        <v>1</v>
      </c>
      <c r="F3" s="68"/>
      <c r="G3" s="68"/>
      <c r="H3" s="68"/>
      <c r="I3" s="69"/>
      <c r="J3" s="16" t="s">
        <v>2</v>
      </c>
      <c r="K3" s="15" t="s">
        <v>3</v>
      </c>
    </row>
    <row r="4" spans="2:11" ht="21.75" thickBot="1" x14ac:dyDescent="0.3">
      <c r="B4" s="7"/>
      <c r="C4" s="70"/>
      <c r="D4" s="71"/>
      <c r="E4" s="82" t="s">
        <v>75</v>
      </c>
      <c r="F4" s="83"/>
      <c r="G4" s="83"/>
      <c r="H4" s="83"/>
      <c r="I4" s="84"/>
      <c r="J4" s="13">
        <v>44470</v>
      </c>
      <c r="K4" s="14">
        <v>1</v>
      </c>
    </row>
    <row r="5" spans="2:11" x14ac:dyDescent="0.25">
      <c r="B5" s="72"/>
      <c r="C5" s="73"/>
      <c r="D5" s="73"/>
      <c r="E5" s="74"/>
      <c r="F5" s="74"/>
      <c r="G5" s="74"/>
      <c r="H5" s="74"/>
      <c r="I5" s="74"/>
      <c r="J5" s="73"/>
      <c r="K5" s="75"/>
    </row>
    <row r="6" spans="2:11" ht="3" customHeight="1" x14ac:dyDescent="0.25">
      <c r="B6" s="76"/>
      <c r="C6" s="77"/>
      <c r="D6" s="77"/>
      <c r="E6" s="77"/>
      <c r="F6" s="77"/>
      <c r="G6" s="77"/>
      <c r="H6" s="77"/>
      <c r="I6" s="77"/>
      <c r="J6" s="77"/>
      <c r="K6" s="78"/>
    </row>
    <row r="7" spans="2:11" ht="15.75" x14ac:dyDescent="0.25">
      <c r="B7" s="40" t="s">
        <v>65</v>
      </c>
      <c r="C7" s="41"/>
      <c r="D7" s="41"/>
      <c r="E7" s="41"/>
      <c r="F7" s="41"/>
      <c r="G7" s="41"/>
      <c r="H7" s="41"/>
      <c r="I7" s="41"/>
      <c r="J7" s="41"/>
      <c r="K7" s="42"/>
    </row>
    <row r="8" spans="2:11" ht="15.75" x14ac:dyDescent="0.25">
      <c r="B8" s="37" t="s">
        <v>4</v>
      </c>
      <c r="C8" s="38"/>
      <c r="D8" s="38"/>
      <c r="E8" s="38"/>
      <c r="F8" s="38"/>
      <c r="G8" s="38"/>
      <c r="H8" s="38"/>
      <c r="I8" s="38"/>
      <c r="J8" s="38"/>
      <c r="K8" s="39"/>
    </row>
    <row r="9" spans="2:11" x14ac:dyDescent="0.25">
      <c r="B9" s="17" t="s">
        <v>5</v>
      </c>
      <c r="C9" s="64" t="s">
        <v>44</v>
      </c>
      <c r="D9" s="65"/>
      <c r="E9" s="65"/>
      <c r="F9" s="65"/>
      <c r="G9" s="65"/>
      <c r="H9" s="65"/>
      <c r="I9" s="65"/>
      <c r="J9" s="65"/>
      <c r="K9" s="66"/>
    </row>
    <row r="10" spans="2:11" ht="15" customHeight="1" x14ac:dyDescent="0.25">
      <c r="B10" s="18" t="s">
        <v>31</v>
      </c>
      <c r="C10" s="64" t="s">
        <v>45</v>
      </c>
      <c r="D10" s="65"/>
      <c r="E10" s="65"/>
      <c r="F10" s="65"/>
      <c r="G10" s="65"/>
      <c r="H10" s="65"/>
      <c r="I10" s="65"/>
      <c r="J10" s="65"/>
      <c r="K10" s="66"/>
    </row>
    <row r="11" spans="2:11" x14ac:dyDescent="0.25">
      <c r="B11" s="18" t="s">
        <v>32</v>
      </c>
      <c r="C11" s="64" t="s">
        <v>46</v>
      </c>
      <c r="D11" s="65"/>
      <c r="E11" s="65"/>
      <c r="F11" s="65"/>
      <c r="G11" s="65"/>
      <c r="H11" s="65"/>
      <c r="I11" s="65"/>
      <c r="J11" s="65"/>
      <c r="K11" s="66"/>
    </row>
    <row r="12" spans="2:11" ht="37.5" customHeight="1" x14ac:dyDescent="0.25">
      <c r="B12" s="17" t="s">
        <v>6</v>
      </c>
      <c r="C12" s="58" t="s">
        <v>47</v>
      </c>
      <c r="D12" s="58"/>
      <c r="E12" s="58"/>
      <c r="F12" s="58"/>
      <c r="G12" s="58"/>
      <c r="H12" s="58"/>
      <c r="I12" s="58"/>
      <c r="J12" s="58"/>
      <c r="K12" s="59"/>
    </row>
    <row r="13" spans="2:11" ht="31.5" customHeight="1" x14ac:dyDescent="0.25">
      <c r="B13" s="17" t="s">
        <v>7</v>
      </c>
      <c r="C13" s="58" t="s">
        <v>48</v>
      </c>
      <c r="D13" s="58"/>
      <c r="E13" s="58"/>
      <c r="F13" s="58"/>
      <c r="G13" s="58"/>
      <c r="H13" s="58"/>
      <c r="I13" s="58"/>
      <c r="J13" s="58"/>
      <c r="K13" s="59"/>
    </row>
    <row r="14" spans="2:11" ht="15.75" x14ac:dyDescent="0.25">
      <c r="B14" s="40" t="s">
        <v>8</v>
      </c>
      <c r="C14" s="41"/>
      <c r="D14" s="41"/>
      <c r="E14" s="41"/>
      <c r="F14" s="41"/>
      <c r="G14" s="41"/>
      <c r="H14" s="41"/>
      <c r="I14" s="41"/>
      <c r="J14" s="41"/>
      <c r="K14" s="42"/>
    </row>
    <row r="15" spans="2:11" ht="36.75" customHeight="1" x14ac:dyDescent="0.25">
      <c r="B15" s="17" t="s">
        <v>9</v>
      </c>
      <c r="C15" s="8">
        <v>1</v>
      </c>
      <c r="D15" s="60" t="s">
        <v>49</v>
      </c>
      <c r="E15" s="60"/>
      <c r="F15" s="60"/>
      <c r="G15" s="60"/>
      <c r="H15" s="60"/>
      <c r="I15" s="60"/>
      <c r="J15" s="60"/>
      <c r="K15" s="61"/>
    </row>
    <row r="16" spans="2:11" ht="26.25" customHeight="1" x14ac:dyDescent="0.25">
      <c r="B16" s="17" t="s">
        <v>10</v>
      </c>
      <c r="C16" s="2">
        <v>1.1000000000000001</v>
      </c>
      <c r="D16" s="60" t="s">
        <v>66</v>
      </c>
      <c r="E16" s="60"/>
      <c r="F16" s="60"/>
      <c r="G16" s="60"/>
      <c r="H16" s="60"/>
      <c r="I16" s="60"/>
      <c r="J16" s="60"/>
      <c r="K16" s="61"/>
    </row>
    <row r="17" spans="2:11" ht="36.75" customHeight="1" x14ac:dyDescent="0.25">
      <c r="B17" s="17" t="s">
        <v>11</v>
      </c>
      <c r="C17" s="2" t="s">
        <v>53</v>
      </c>
      <c r="D17" s="60" t="s">
        <v>54</v>
      </c>
      <c r="E17" s="60"/>
      <c r="F17" s="60"/>
      <c r="G17" s="60"/>
      <c r="H17" s="60"/>
      <c r="I17" s="60"/>
      <c r="J17" s="60"/>
      <c r="K17" s="61"/>
    </row>
    <row r="18" spans="2:11" ht="15.75" x14ac:dyDescent="0.25">
      <c r="B18" s="40" t="s">
        <v>12</v>
      </c>
      <c r="C18" s="41"/>
      <c r="D18" s="41"/>
      <c r="E18" s="41"/>
      <c r="F18" s="41"/>
      <c r="G18" s="41"/>
      <c r="H18" s="41"/>
      <c r="I18" s="41"/>
      <c r="J18" s="41"/>
      <c r="K18" s="42"/>
    </row>
    <row r="19" spans="2:11" ht="25.5" customHeight="1" x14ac:dyDescent="0.25">
      <c r="B19" s="29" t="s">
        <v>13</v>
      </c>
      <c r="C19" s="58" t="s">
        <v>51</v>
      </c>
      <c r="D19" s="58"/>
      <c r="E19" s="58"/>
      <c r="F19" s="58"/>
      <c r="G19" s="58"/>
      <c r="H19" s="58"/>
      <c r="I19" s="58"/>
      <c r="J19" s="58"/>
      <c r="K19" s="58"/>
    </row>
    <row r="20" spans="2:11" ht="25.5" customHeight="1" x14ac:dyDescent="0.25">
      <c r="B20" s="30" t="s">
        <v>14</v>
      </c>
      <c r="C20" s="58" t="s">
        <v>67</v>
      </c>
      <c r="D20" s="58"/>
      <c r="E20" s="58"/>
      <c r="F20" s="58"/>
      <c r="G20" s="58"/>
      <c r="H20" s="58"/>
      <c r="I20" s="58"/>
      <c r="J20" s="58"/>
      <c r="K20" s="58"/>
    </row>
    <row r="21" spans="2:11" ht="25.5" customHeight="1" x14ac:dyDescent="0.25">
      <c r="B21" s="30" t="s">
        <v>15</v>
      </c>
      <c r="C21" s="58" t="s">
        <v>50</v>
      </c>
      <c r="D21" s="58"/>
      <c r="E21" s="58"/>
      <c r="F21" s="58"/>
      <c r="G21" s="58"/>
      <c r="H21" s="58"/>
      <c r="I21" s="58"/>
      <c r="J21" s="58"/>
      <c r="K21" s="58"/>
    </row>
    <row r="22" spans="2:11" ht="25.5" customHeight="1" x14ac:dyDescent="0.25">
      <c r="B22" s="30" t="s">
        <v>33</v>
      </c>
      <c r="C22" s="58" t="s">
        <v>68</v>
      </c>
      <c r="D22" s="58"/>
      <c r="E22" s="58"/>
      <c r="F22" s="58"/>
      <c r="G22" s="58"/>
      <c r="H22" s="58"/>
      <c r="I22" s="58"/>
      <c r="J22" s="58"/>
      <c r="K22" s="58"/>
    </row>
    <row r="23" spans="2:11" ht="15.75" x14ac:dyDescent="0.25">
      <c r="B23" s="40" t="s">
        <v>16</v>
      </c>
      <c r="C23" s="41"/>
      <c r="D23" s="41"/>
      <c r="E23" s="41"/>
      <c r="F23" s="41"/>
      <c r="G23" s="41"/>
      <c r="H23" s="41"/>
      <c r="I23" s="41"/>
      <c r="J23" s="41"/>
      <c r="K23" s="42"/>
    </row>
    <row r="24" spans="2:11" ht="15.75" x14ac:dyDescent="0.25">
      <c r="B24" s="37" t="s">
        <v>17</v>
      </c>
      <c r="C24" s="38"/>
      <c r="D24" s="38"/>
      <c r="E24" s="38"/>
      <c r="F24" s="38"/>
      <c r="G24" s="38"/>
      <c r="H24" s="38"/>
      <c r="I24" s="38"/>
      <c r="J24" s="38"/>
      <c r="K24" s="39"/>
    </row>
    <row r="25" spans="2:11" ht="15" customHeight="1" x14ac:dyDescent="0.25">
      <c r="B25" s="43" t="s">
        <v>18</v>
      </c>
      <c r="C25" s="44"/>
      <c r="D25" s="45" t="s">
        <v>19</v>
      </c>
      <c r="E25" s="46"/>
      <c r="F25" s="46"/>
      <c r="G25" s="46" t="s">
        <v>20</v>
      </c>
      <c r="H25" s="46"/>
      <c r="I25" s="44"/>
      <c r="J25" s="45" t="s">
        <v>21</v>
      </c>
      <c r="K25" s="47"/>
    </row>
    <row r="26" spans="2:11" x14ac:dyDescent="0.25">
      <c r="B26" s="48">
        <v>330979786</v>
      </c>
      <c r="C26" s="49"/>
      <c r="D26" s="50">
        <v>330979786</v>
      </c>
      <c r="E26" s="51"/>
      <c r="F26" s="52"/>
      <c r="G26" s="50">
        <v>0</v>
      </c>
      <c r="H26" s="51"/>
      <c r="I26" s="52"/>
      <c r="J26" s="53">
        <f>+IF(G26&gt;0,G26/D26,0)</f>
        <v>0</v>
      </c>
      <c r="K26" s="54"/>
    </row>
    <row r="27" spans="2:11" ht="15.75" x14ac:dyDescent="0.25">
      <c r="B27" s="37" t="s">
        <v>83</v>
      </c>
      <c r="C27" s="38"/>
      <c r="D27" s="38"/>
      <c r="E27" s="38"/>
      <c r="F27" s="38"/>
      <c r="G27" s="38"/>
      <c r="H27" s="38"/>
      <c r="I27" s="38"/>
      <c r="J27" s="38"/>
      <c r="K27" s="39"/>
    </row>
    <row r="28" spans="2:11" ht="27" customHeight="1" x14ac:dyDescent="0.25">
      <c r="B28" s="19"/>
      <c r="C28"/>
      <c r="D28" s="55" t="s">
        <v>43</v>
      </c>
      <c r="E28" s="56"/>
      <c r="F28" s="85" t="s">
        <v>76</v>
      </c>
      <c r="G28" s="86"/>
      <c r="H28" s="85" t="s">
        <v>77</v>
      </c>
      <c r="I28" s="85"/>
      <c r="J28" s="55" t="s">
        <v>22</v>
      </c>
      <c r="K28" s="57"/>
    </row>
    <row r="29" spans="2:11" ht="38.25" x14ac:dyDescent="0.25">
      <c r="B29" s="20" t="s">
        <v>23</v>
      </c>
      <c r="C29" s="3" t="s">
        <v>24</v>
      </c>
      <c r="D29" s="3" t="s">
        <v>34</v>
      </c>
      <c r="E29" s="3" t="s">
        <v>35</v>
      </c>
      <c r="F29" s="3" t="s">
        <v>37</v>
      </c>
      <c r="G29" s="3" t="s">
        <v>38</v>
      </c>
      <c r="H29" s="3" t="s">
        <v>39</v>
      </c>
      <c r="I29" s="3" t="s">
        <v>40</v>
      </c>
      <c r="J29" s="3" t="s">
        <v>41</v>
      </c>
      <c r="K29" s="21" t="s">
        <v>42</v>
      </c>
    </row>
    <row r="30" spans="2:11" ht="36" x14ac:dyDescent="0.25">
      <c r="B30" s="32" t="s">
        <v>60</v>
      </c>
      <c r="C30" s="10" t="s">
        <v>56</v>
      </c>
      <c r="D30" s="87">
        <v>700</v>
      </c>
      <c r="E30" s="26">
        <v>900000</v>
      </c>
      <c r="F30" s="88">
        <f>130+257</f>
        <v>387</v>
      </c>
      <c r="G30" s="27">
        <f>200000+250000</f>
        <v>450000</v>
      </c>
      <c r="H30" s="89">
        <f>104+33</f>
        <v>137</v>
      </c>
      <c r="I30" s="26">
        <v>0</v>
      </c>
      <c r="J30" s="9">
        <f t="shared" ref="J30" si="0">IF(H30&gt;0,H30/F30,0)</f>
        <v>0.35400516795865633</v>
      </c>
      <c r="K30" s="22">
        <f t="shared" ref="K30:K33" si="1">IF(I30&gt;0,I30/G30,0)</f>
        <v>0</v>
      </c>
    </row>
    <row r="31" spans="2:11" ht="24" x14ac:dyDescent="0.25">
      <c r="B31" s="32" t="s">
        <v>59</v>
      </c>
      <c r="C31" s="11" t="s">
        <v>55</v>
      </c>
      <c r="D31" s="88">
        <v>600</v>
      </c>
      <c r="E31" s="27">
        <v>700000</v>
      </c>
      <c r="F31" s="88">
        <f>100+200</f>
        <v>300</v>
      </c>
      <c r="G31" s="27">
        <f>150000+200000</f>
        <v>350000</v>
      </c>
      <c r="H31" s="88">
        <f>107+318</f>
        <v>425</v>
      </c>
      <c r="I31" s="27">
        <v>0</v>
      </c>
      <c r="J31" s="4">
        <f>IF(H31&gt;0,H31/F31,0)</f>
        <v>1.4166666666666667</v>
      </c>
      <c r="K31" s="23">
        <f t="shared" si="1"/>
        <v>0</v>
      </c>
    </row>
    <row r="32" spans="2:11" ht="36" x14ac:dyDescent="0.25">
      <c r="B32" s="31" t="s">
        <v>61</v>
      </c>
      <c r="C32" s="10" t="s">
        <v>57</v>
      </c>
      <c r="D32" s="87">
        <v>350</v>
      </c>
      <c r="E32" s="26">
        <v>600000</v>
      </c>
      <c r="F32" s="87">
        <f>50+115</f>
        <v>165</v>
      </c>
      <c r="G32" s="26">
        <f>150000+150000</f>
        <v>300000</v>
      </c>
      <c r="H32" s="89">
        <f>52+43</f>
        <v>95</v>
      </c>
      <c r="I32" s="26">
        <v>0</v>
      </c>
      <c r="J32" s="4">
        <f>IF(H32&gt;0,H32/F32,0)</f>
        <v>0.5757575757575758</v>
      </c>
      <c r="K32" s="23">
        <f t="shared" si="1"/>
        <v>0</v>
      </c>
    </row>
    <row r="33" spans="2:11" ht="36" x14ac:dyDescent="0.25">
      <c r="B33" s="33" t="s">
        <v>62</v>
      </c>
      <c r="C33" s="11" t="s">
        <v>58</v>
      </c>
      <c r="D33" s="90">
        <v>275</v>
      </c>
      <c r="E33" s="28">
        <v>800000</v>
      </c>
      <c r="F33" s="87">
        <f>30+20</f>
        <v>50</v>
      </c>
      <c r="G33" s="28">
        <f>200000+200000</f>
        <v>400000</v>
      </c>
      <c r="H33" s="91">
        <f>17+1</f>
        <v>18</v>
      </c>
      <c r="I33" s="28">
        <v>0</v>
      </c>
      <c r="J33" s="4">
        <f>IF(H33&gt;0,H33/F33,0)</f>
        <v>0.36</v>
      </c>
      <c r="K33" s="23">
        <f t="shared" si="1"/>
        <v>0</v>
      </c>
    </row>
    <row r="34" spans="2:11" ht="15.75" x14ac:dyDescent="0.25">
      <c r="B34" s="40" t="s">
        <v>70</v>
      </c>
      <c r="C34" s="41"/>
      <c r="D34" s="41"/>
      <c r="E34" s="41"/>
      <c r="F34" s="41"/>
      <c r="G34" s="41"/>
      <c r="H34" s="41"/>
      <c r="I34" s="41"/>
      <c r="J34" s="41"/>
      <c r="K34" s="42"/>
    </row>
    <row r="35" spans="2:11" ht="15.75" x14ac:dyDescent="0.25">
      <c r="B35" s="37" t="s">
        <v>25</v>
      </c>
      <c r="C35" s="38"/>
      <c r="D35" s="38"/>
      <c r="E35" s="38"/>
      <c r="F35" s="38"/>
      <c r="G35" s="38"/>
      <c r="H35" s="38"/>
      <c r="I35" s="38"/>
      <c r="J35" s="38"/>
      <c r="K35" s="39"/>
    </row>
    <row r="36" spans="2:11" ht="18.75" x14ac:dyDescent="0.25">
      <c r="B36" s="25" t="s">
        <v>26</v>
      </c>
      <c r="C36" s="92" t="s">
        <v>60</v>
      </c>
      <c r="D36" s="92"/>
      <c r="E36" s="92"/>
      <c r="F36" s="92"/>
      <c r="G36" s="92"/>
      <c r="H36" s="92"/>
      <c r="I36" s="92"/>
      <c r="J36" s="92"/>
      <c r="K36" s="93"/>
    </row>
    <row r="37" spans="2:11" ht="50.25" customHeight="1" x14ac:dyDescent="0.25">
      <c r="B37" s="24" t="s">
        <v>27</v>
      </c>
      <c r="C37" s="94" t="s">
        <v>69</v>
      </c>
      <c r="D37" s="94"/>
      <c r="E37" s="94"/>
      <c r="F37" s="94"/>
      <c r="G37" s="94"/>
      <c r="H37" s="94"/>
      <c r="I37" s="94"/>
      <c r="J37" s="94"/>
      <c r="K37" s="95"/>
    </row>
    <row r="38" spans="2:11" ht="209.25" customHeight="1" x14ac:dyDescent="0.25">
      <c r="B38" s="24" t="s">
        <v>28</v>
      </c>
      <c r="C38" s="96" t="s">
        <v>84</v>
      </c>
      <c r="D38" s="96"/>
      <c r="E38" s="96"/>
      <c r="F38" s="96"/>
      <c r="G38" s="96"/>
      <c r="H38" s="96"/>
      <c r="I38" s="96"/>
      <c r="J38" s="96"/>
      <c r="K38" s="97"/>
    </row>
    <row r="39" spans="2:11" ht="189.75" customHeight="1" x14ac:dyDescent="0.25">
      <c r="B39" s="24" t="s">
        <v>29</v>
      </c>
      <c r="C39" s="94" t="s">
        <v>78</v>
      </c>
      <c r="D39" s="94"/>
      <c r="E39" s="94"/>
      <c r="F39" s="94"/>
      <c r="G39" s="94"/>
      <c r="H39" s="94"/>
      <c r="I39" s="94"/>
      <c r="J39" s="94"/>
      <c r="K39" s="95"/>
    </row>
    <row r="40" spans="2:11" ht="18.75" x14ac:dyDescent="0.25">
      <c r="B40" s="25" t="s">
        <v>26</v>
      </c>
      <c r="C40" s="92" t="s">
        <v>59</v>
      </c>
      <c r="D40" s="92"/>
      <c r="E40" s="92"/>
      <c r="F40" s="92"/>
      <c r="G40" s="92"/>
      <c r="H40" s="92"/>
      <c r="I40" s="92"/>
      <c r="J40" s="92"/>
      <c r="K40" s="93"/>
    </row>
    <row r="41" spans="2:11" ht="30.75" customHeight="1" x14ac:dyDescent="0.25">
      <c r="B41" s="24" t="s">
        <v>27</v>
      </c>
      <c r="C41" s="94" t="s">
        <v>63</v>
      </c>
      <c r="D41" s="94"/>
      <c r="E41" s="94"/>
      <c r="F41" s="94"/>
      <c r="G41" s="94"/>
      <c r="H41" s="94"/>
      <c r="I41" s="94"/>
      <c r="J41" s="94"/>
      <c r="K41" s="95"/>
    </row>
    <row r="42" spans="2:11" ht="186" customHeight="1" x14ac:dyDescent="0.25">
      <c r="B42" s="24" t="s">
        <v>28</v>
      </c>
      <c r="C42" s="94" t="s">
        <v>85</v>
      </c>
      <c r="D42" s="94"/>
      <c r="E42" s="94"/>
      <c r="F42" s="94"/>
      <c r="G42" s="94"/>
      <c r="H42" s="94"/>
      <c r="I42" s="94"/>
      <c r="J42" s="94"/>
      <c r="K42" s="95"/>
    </row>
    <row r="43" spans="2:11" ht="180.75" customHeight="1" x14ac:dyDescent="0.25">
      <c r="B43" s="24" t="s">
        <v>29</v>
      </c>
      <c r="C43" s="94" t="s">
        <v>79</v>
      </c>
      <c r="D43" s="94"/>
      <c r="E43" s="94"/>
      <c r="F43" s="94"/>
      <c r="G43" s="94"/>
      <c r="H43" s="94"/>
      <c r="I43" s="94"/>
      <c r="J43" s="94"/>
      <c r="K43" s="95"/>
    </row>
    <row r="44" spans="2:11" ht="25.5" customHeight="1" x14ac:dyDescent="0.25">
      <c r="B44" s="25" t="s">
        <v>26</v>
      </c>
      <c r="C44" s="92" t="s">
        <v>61</v>
      </c>
      <c r="D44" s="92"/>
      <c r="E44" s="92"/>
      <c r="F44" s="92"/>
      <c r="G44" s="92"/>
      <c r="H44" s="92"/>
      <c r="I44" s="92"/>
      <c r="J44" s="92"/>
      <c r="K44" s="93"/>
    </row>
    <row r="45" spans="2:11" ht="38.25" customHeight="1" x14ac:dyDescent="0.25">
      <c r="B45" s="24" t="s">
        <v>27</v>
      </c>
      <c r="C45" s="94" t="s">
        <v>64</v>
      </c>
      <c r="D45" s="94"/>
      <c r="E45" s="94"/>
      <c r="F45" s="94"/>
      <c r="G45" s="94"/>
      <c r="H45" s="94"/>
      <c r="I45" s="94"/>
      <c r="J45" s="94"/>
      <c r="K45" s="95"/>
    </row>
    <row r="46" spans="2:11" ht="194.25" customHeight="1" x14ac:dyDescent="0.25">
      <c r="B46" s="24" t="s">
        <v>28</v>
      </c>
      <c r="C46" s="94" t="s">
        <v>86</v>
      </c>
      <c r="D46" s="94"/>
      <c r="E46" s="94"/>
      <c r="F46" s="94"/>
      <c r="G46" s="94"/>
      <c r="H46" s="94"/>
      <c r="I46" s="94"/>
      <c r="J46" s="94"/>
      <c r="K46" s="95"/>
    </row>
    <row r="47" spans="2:11" ht="198.75" customHeight="1" x14ac:dyDescent="0.25">
      <c r="B47" s="24" t="s">
        <v>29</v>
      </c>
      <c r="C47" s="94" t="s">
        <v>81</v>
      </c>
      <c r="D47" s="94"/>
      <c r="E47" s="94"/>
      <c r="F47" s="94"/>
      <c r="G47" s="94"/>
      <c r="H47" s="94"/>
      <c r="I47" s="94"/>
      <c r="J47" s="94"/>
      <c r="K47" s="95"/>
    </row>
    <row r="48" spans="2:11" ht="15" customHeight="1" x14ac:dyDescent="0.25">
      <c r="B48" s="25" t="s">
        <v>26</v>
      </c>
      <c r="C48" s="92" t="s">
        <v>62</v>
      </c>
      <c r="D48" s="92"/>
      <c r="E48" s="92"/>
      <c r="F48" s="92"/>
      <c r="G48" s="92"/>
      <c r="H48" s="92"/>
      <c r="I48" s="92"/>
      <c r="J48" s="92"/>
      <c r="K48" s="93"/>
    </row>
    <row r="49" spans="2:11" ht="32.25" customHeight="1" x14ac:dyDescent="0.25">
      <c r="B49" s="24" t="s">
        <v>27</v>
      </c>
      <c r="C49" s="94" t="s">
        <v>52</v>
      </c>
      <c r="D49" s="94"/>
      <c r="E49" s="94"/>
      <c r="F49" s="94"/>
      <c r="G49" s="94"/>
      <c r="H49" s="94"/>
      <c r="I49" s="94"/>
      <c r="J49" s="94"/>
      <c r="K49" s="95"/>
    </row>
    <row r="50" spans="2:11" ht="199.5" customHeight="1" x14ac:dyDescent="0.25">
      <c r="B50" s="24" t="s">
        <v>28</v>
      </c>
      <c r="C50" s="94" t="s">
        <v>87</v>
      </c>
      <c r="D50" s="94"/>
      <c r="E50" s="94"/>
      <c r="F50" s="94"/>
      <c r="G50" s="94"/>
      <c r="H50" s="94"/>
      <c r="I50" s="94"/>
      <c r="J50" s="94"/>
      <c r="K50" s="95"/>
    </row>
    <row r="51" spans="2:11" ht="186.75" customHeight="1" x14ac:dyDescent="0.25">
      <c r="B51" s="24" t="s">
        <v>29</v>
      </c>
      <c r="C51" s="94" t="s">
        <v>80</v>
      </c>
      <c r="D51" s="94"/>
      <c r="E51" s="94"/>
      <c r="F51" s="94"/>
      <c r="G51" s="94"/>
      <c r="H51" s="94"/>
      <c r="I51" s="94"/>
      <c r="J51" s="94"/>
      <c r="K51" s="95"/>
    </row>
    <row r="52" spans="2:11" ht="15.75" x14ac:dyDescent="0.25">
      <c r="B52" s="34" t="s">
        <v>30</v>
      </c>
      <c r="C52" s="35"/>
      <c r="D52" s="35"/>
      <c r="E52" s="35"/>
      <c r="F52" s="35"/>
      <c r="G52" s="35"/>
      <c r="H52" s="35"/>
      <c r="I52" s="35"/>
      <c r="J52" s="35"/>
      <c r="K52" s="36"/>
    </row>
    <row r="53" spans="2:11" ht="146.25" customHeight="1" x14ac:dyDescent="0.25">
      <c r="B53" s="98" t="s">
        <v>82</v>
      </c>
      <c r="C53" s="94"/>
      <c r="D53" s="94"/>
      <c r="E53" s="94"/>
      <c r="F53" s="94"/>
      <c r="G53" s="94"/>
      <c r="H53" s="94"/>
      <c r="I53" s="94"/>
      <c r="J53" s="94"/>
      <c r="K53" s="95"/>
    </row>
    <row r="54" spans="2:11" ht="27.75" customHeight="1" x14ac:dyDescent="0.25">
      <c r="B54" s="98" t="s">
        <v>72</v>
      </c>
      <c r="C54" s="94"/>
      <c r="D54" s="94"/>
      <c r="E54" s="94"/>
      <c r="F54" s="94"/>
      <c r="G54" s="94"/>
      <c r="H54" s="94"/>
      <c r="I54" s="94"/>
      <c r="J54" s="94"/>
      <c r="K54" s="95"/>
    </row>
    <row r="55" spans="2:11" ht="30.75" customHeight="1" thickBot="1" x14ac:dyDescent="0.3">
      <c r="B55" s="99" t="s">
        <v>36</v>
      </c>
      <c r="C55" s="100"/>
      <c r="D55" s="100"/>
      <c r="E55" s="100"/>
      <c r="F55" s="100"/>
      <c r="G55" s="100"/>
      <c r="H55" s="100"/>
      <c r="I55" s="100"/>
      <c r="J55" s="100"/>
      <c r="K55" s="101"/>
    </row>
    <row r="56" spans="2:11" x14ac:dyDescent="0.25">
      <c r="B56" s="12"/>
    </row>
    <row r="57" spans="2:11" x14ac:dyDescent="0.25">
      <c r="B57" s="12"/>
    </row>
    <row r="58" spans="2:11" x14ac:dyDescent="0.25">
      <c r="B58" s="12"/>
    </row>
    <row r="59" spans="2:11" x14ac:dyDescent="0.25">
      <c r="G59" s="62" t="s">
        <v>71</v>
      </c>
      <c r="H59" s="62"/>
      <c r="I59" s="62"/>
      <c r="J59" s="62"/>
    </row>
    <row r="60" spans="2:11" x14ac:dyDescent="0.25">
      <c r="G60" s="63" t="s">
        <v>73</v>
      </c>
      <c r="H60" s="63"/>
      <c r="I60" s="63"/>
      <c r="J60" s="63"/>
    </row>
  </sheetData>
  <mergeCells count="62">
    <mergeCell ref="C43:K43"/>
    <mergeCell ref="C44:K44"/>
    <mergeCell ref="C45:K45"/>
    <mergeCell ref="C46:K46"/>
    <mergeCell ref="C47:K47"/>
    <mergeCell ref="G59:J59"/>
    <mergeCell ref="G60:J60"/>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4:K34"/>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54:K54"/>
    <mergeCell ref="B52:K52"/>
    <mergeCell ref="B53:K53"/>
    <mergeCell ref="B55:K55"/>
    <mergeCell ref="B35:K35"/>
    <mergeCell ref="C48:K48"/>
    <mergeCell ref="C49:K49"/>
    <mergeCell ref="C50:K50"/>
    <mergeCell ref="C51:K51"/>
    <mergeCell ref="C36:K36"/>
    <mergeCell ref="C37:K37"/>
    <mergeCell ref="C38:K38"/>
    <mergeCell ref="C39:K39"/>
    <mergeCell ref="C40:K40"/>
    <mergeCell ref="C41:K41"/>
    <mergeCell ref="C42:K42"/>
  </mergeCells>
  <dataValidations xWindow="996" yWindow="368" count="16">
    <dataValidation allowBlank="1" sqref="B9" xr:uid="{00000000-0002-0000-0000-000000000000}"/>
    <dataValidation allowBlank="1" showInputMessage="1" prompt="Nombre del capítulo" sqref="C9:K11" xr:uid="{00000000-0002-0000-0000-000001000000}"/>
    <dataValidation allowBlank="1" showInputMessage="1" showErrorMessage="1" prompt="¿A quién va dirigido el programa?, ¿qué característica tiene esta población que requiere ser beneficiada?" sqref="C21:K21" xr:uid="{00000000-0002-0000-0000-000002000000}"/>
    <dataValidation allowBlank="1" showInputMessage="1" showErrorMessage="1" prompt="Nombre del producto" sqref="C40:K40 C36:K36 C48:K48" xr:uid="{00000000-0002-0000-0000-000003000000}"/>
    <dataValidation allowBlank="1" showInputMessage="1" showErrorMessage="1" prompt="¿En qué consiste el producto? su objetivo" sqref="C41:K41 C37:K37 C45:K45 C49:K49" xr:uid="{00000000-0002-0000-0000-000004000000}"/>
    <dataValidation allowBlank="1" showInputMessage="1" showErrorMessage="1" prompt="1. Describir lo plasmado en el presupuesto_x000a_2. Describir lo alcanzado en términos financieros y de producción " sqref="C50:K50 C38:K38 C42:K42 C46:K46" xr:uid="{00000000-0002-0000-0000-000005000000}"/>
    <dataValidation allowBlank="1" showInputMessage="1" showErrorMessage="1" prompt="De existir desvío, explicar razones." sqref="C51:K51 C39:K39 C43:K43 C47:K47" xr:uid="{00000000-0002-0000-0000-000006000000}"/>
    <dataValidation allowBlank="1" showInputMessage="1" showErrorMessage="1" prompt="Oportunidades de mejora identificadas" sqref="B53:B54 C53:K53" xr:uid="{00000000-0002-0000-0000-000007000000}"/>
    <dataValidation allowBlank="1" showInputMessage="1" showErrorMessage="1" prompt="Presupuesto del programa" sqref="B26:D26 G26" xr:uid="{00000000-0002-0000-0000-000008000000}"/>
    <dataValidation allowBlank="1" showInputMessage="1" showErrorMessage="1" prompt="¿En qué consiste el programa?" sqref="C20:K20" xr:uid="{00000000-0002-0000-0000-000009000000}"/>
    <dataValidation allowBlank="1" showInputMessage="1" showErrorMessage="1" prompt="Meta anual del indicador" sqref="H31:H32 F29:F32 D29:D33" xr:uid="{00000000-0002-0000-0000-00000A000000}"/>
    <dataValidation allowBlank="1" showInputMessage="1" showErrorMessage="1" prompt="Monto presupuestado para el producto" sqref="F33:G33 I31:I32 G29:G32 E29:E33" xr:uid="{00000000-0002-0000-0000-00000B000000}"/>
    <dataValidation allowBlank="1" showInputMessage="1" showErrorMessage="1" prompt="Meta alcanzada en el trimestre" sqref="H33 H29:H30" xr:uid="{00000000-0002-0000-0000-00000C000000}"/>
    <dataValidation allowBlank="1" showInputMessage="1" showErrorMessage="1" prompt="Monto ejecutado en el trimestre" sqref="I33 I29:I30" xr:uid="{00000000-0002-0000-0000-00000D000000}"/>
    <dataValidation allowBlank="1" showInputMessage="1" showErrorMessage="1" prompt="Nombre de cada producto" sqref="B29:B33" xr:uid="{00000000-0002-0000-0000-00000E000000}"/>
    <dataValidation allowBlank="1" showInputMessage="1" showErrorMessage="1" prompt="Nombre del indicador" sqref="C29:C33" xr:uid="{00000000-0002-0000-0000-00000F000000}"/>
  </dataValidations>
  <pageMargins left="0.70866141732283472" right="0.70866141732283472" top="0.74803149606299213" bottom="0.74803149606299213" header="0.31496062992125984" footer="0.31496062992125984"/>
  <pageSetup scale="54" orientation="portrait" horizontalDpi="300" verticalDpi="300" r:id="rId1"/>
  <rowBreaks count="2" manualBreakCount="2">
    <brk id="39" min="1" max="10" man="1"/>
    <brk id="51" min="1" max="10" man="1"/>
  </rowBreaks>
  <ignoredErrors>
    <ignoredError sqref="K30: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IDECOOP</vt:lpstr>
      <vt:lpstr>IDECOOP!Área_de_impresión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2025-07-16T14:29:02Z</cp:lastPrinted>
  <dcterms:created xsi:type="dcterms:W3CDTF">2021-03-22T15:50:10Z</dcterms:created>
  <dcterms:modified xsi:type="dcterms:W3CDTF">2025-07-16T14:38:58Z</dcterms:modified>
  <cp:contentStatus/>
</cp:coreProperties>
</file>