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"/>
    </mc:Choice>
  </mc:AlternateContent>
  <xr:revisionPtr revIDLastSave="0" documentId="8_{963987F5-1B54-41F8-A68A-BD4D1AB03584}" xr6:coauthVersionLast="47" xr6:coauthVersionMax="47" xr10:uidLastSave="{00000000-0000-0000-0000-000000000000}"/>
  <bookViews>
    <workbookView xWindow="-120" yWindow="-120" windowWidth="20730" windowHeight="11040" xr2:uid="{5074E4E0-1A8F-4D35-B9CC-697BCD78C16A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'!$A$15:$H$206</definedName>
    <definedName name="_xlnm.Print_Area" localSheetId="0">'Balance General '!$A$1:$E$196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D180" i="1" s="1"/>
  <c r="D177" i="1" s="1"/>
  <c r="D179" i="1"/>
  <c r="D178" i="1"/>
  <c r="D176" i="1"/>
  <c r="D175" i="1"/>
  <c r="D174" i="1" s="1"/>
  <c r="D173" i="1" s="1"/>
  <c r="D172" i="1"/>
  <c r="D170" i="1" s="1"/>
  <c r="D162" i="1"/>
  <c r="D161" i="1" s="1"/>
  <c r="D160" i="1" s="1"/>
  <c r="D158" i="1"/>
  <c r="D157" i="1"/>
  <c r="D156" i="1" s="1"/>
  <c r="D155" i="1"/>
  <c r="D154" i="1"/>
  <c r="D153" i="1"/>
  <c r="D151" i="1" s="1"/>
  <c r="D150" i="1" s="1"/>
  <c r="D149" i="1" s="1"/>
  <c r="D152" i="1"/>
  <c r="D147" i="1"/>
  <c r="D146" i="1"/>
  <c r="D140" i="1"/>
  <c r="D139" i="1"/>
  <c r="D138" i="1"/>
  <c r="D137" i="1"/>
  <c r="D136" i="1"/>
  <c r="D135" i="1" s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0" i="1" s="1"/>
  <c r="D112" i="1"/>
  <c r="D111" i="1"/>
  <c r="D108" i="1"/>
  <c r="D107" i="1"/>
  <c r="E106" i="1"/>
  <c r="D105" i="1"/>
  <c r="D104" i="1"/>
  <c r="D103" i="1"/>
  <c r="D102" i="1"/>
  <c r="D101" i="1"/>
  <c r="D100" i="1"/>
  <c r="D99" i="1"/>
  <c r="D98" i="1" s="1"/>
  <c r="D97" i="1"/>
  <c r="D96" i="1"/>
  <c r="D95" i="1"/>
  <c r="D94" i="1"/>
  <c r="D93" i="1"/>
  <c r="D92" i="1" s="1"/>
  <c r="D91" i="1"/>
  <c r="D90" i="1"/>
  <c r="D89" i="1"/>
  <c r="D86" i="1" s="1"/>
  <c r="D84" i="1" s="1"/>
  <c r="E83" i="1" s="1"/>
  <c r="D88" i="1"/>
  <c r="D87" i="1"/>
  <c r="D85" i="1"/>
  <c r="D80" i="1"/>
  <c r="D79" i="1"/>
  <c r="E68" i="1" s="1"/>
  <c r="D77" i="1"/>
  <c r="D76" i="1" s="1"/>
  <c r="D75" i="1"/>
  <c r="D74" i="1"/>
  <c r="D73" i="1"/>
  <c r="D72" i="1"/>
  <c r="D71" i="1"/>
  <c r="D70" i="1" s="1"/>
  <c r="D69" i="1"/>
  <c r="D68" i="1"/>
  <c r="D67" i="1"/>
  <c r="D66" i="1"/>
  <c r="E65" i="1"/>
  <c r="D58" i="1"/>
  <c r="D57" i="1"/>
  <c r="D56" i="1"/>
  <c r="D55" i="1"/>
  <c r="D54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 s="1"/>
  <c r="E36" i="1" s="1"/>
  <c r="D34" i="1"/>
  <c r="D33" i="1"/>
  <c r="D32" i="1"/>
  <c r="D31" i="1"/>
  <c r="D30" i="1"/>
  <c r="D29" i="1" s="1"/>
  <c r="D28" i="1"/>
  <c r="D27" i="1"/>
  <c r="D26" i="1"/>
  <c r="D25" i="1"/>
  <c r="D24" i="1"/>
  <c r="D22" i="1"/>
  <c r="D21" i="1"/>
  <c r="D20" i="1"/>
  <c r="E19" i="1"/>
  <c r="D19" i="1"/>
  <c r="E82" i="1" l="1"/>
  <c r="D169" i="1"/>
  <c r="E168" i="1" s="1"/>
  <c r="E23" i="1"/>
  <c r="E18" i="1" s="1"/>
  <c r="E17" i="1" s="1"/>
  <c r="E16" i="1" s="1"/>
  <c r="D145" i="1"/>
  <c r="D144" i="1" s="1"/>
  <c r="D143" i="1" s="1"/>
  <c r="E142" i="1" s="1"/>
  <c r="K182" i="1" s="1"/>
  <c r="B184" i="1" l="1"/>
  <c r="K181" i="1"/>
  <c r="K183" i="1" s="1"/>
  <c r="E184" i="1"/>
  <c r="E1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5DBF15C5-E6DC-47C9-B4A2-AF7F4D4F5591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<sst xmlns="http://schemas.openxmlformats.org/spreadsheetml/2006/main" count="286" uniqueCount="279">
  <si>
    <t xml:space="preserve">Instituto De Desarrollo y Credito Cooperativo (IDECOOP)  </t>
  </si>
  <si>
    <t>Balance General</t>
  </si>
  <si>
    <t>AL 31 DE ENERO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</si>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</sst>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ESTADOS%20FINANCIEROS%202025/Balance%20General%20ENERO%202026.xlsx" TargetMode="External"/><Relationship Id="rId1" Type="http://schemas.openxmlformats.org/officeDocument/2006/relationships/externalLinkPath" Target="A&#241;o%202026/ESTADOS%20FINANCIEROS%202025/Balance%20General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30/11/2025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20000</v>
          </cell>
          <cell r="D6">
            <v>42295.34</v>
          </cell>
          <cell r="E6">
            <v>0</v>
          </cell>
          <cell r="F6">
            <v>42295.34</v>
          </cell>
          <cell r="G6">
            <v>62295.34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0</v>
          </cell>
          <cell r="D7">
            <v>130000</v>
          </cell>
          <cell r="E7">
            <v>0</v>
          </cell>
          <cell r="F7">
            <v>130000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32053036.499999993</v>
          </cell>
          <cell r="D9">
            <v>24699740</v>
          </cell>
          <cell r="E9">
            <v>19692357.050000001</v>
          </cell>
          <cell r="F9">
            <v>5007382.9499999993</v>
          </cell>
          <cell r="G9">
            <v>37060419.449999988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3717502.48</v>
          </cell>
          <cell r="D10">
            <v>130166.28</v>
          </cell>
          <cell r="E10">
            <v>0</v>
          </cell>
          <cell r="F10">
            <v>130166.28</v>
          </cell>
          <cell r="G10">
            <v>3847668.76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311608.8</v>
          </cell>
          <cell r="D11">
            <v>0</v>
          </cell>
          <cell r="E11">
            <v>175</v>
          </cell>
          <cell r="F11">
            <v>-175</v>
          </cell>
          <cell r="G11">
            <v>311433.8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21476.880000000001</v>
          </cell>
          <cell r="D12">
            <v>0</v>
          </cell>
          <cell r="E12">
            <v>175</v>
          </cell>
          <cell r="F12">
            <v>-175</v>
          </cell>
          <cell r="G12">
            <v>21301.88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5793899.8000000045</v>
          </cell>
          <cell r="D13">
            <v>1269978.1100000001</v>
          </cell>
          <cell r="E13">
            <v>1255271.9600000002</v>
          </cell>
          <cell r="F13">
            <v>14706.149999999907</v>
          </cell>
          <cell r="G13">
            <v>5808605.9500000048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2328367.6200000006</v>
          </cell>
          <cell r="D30">
            <v>0</v>
          </cell>
          <cell r="E30">
            <v>410054.45000000217</v>
          </cell>
          <cell r="F30">
            <v>-410054.45000000217</v>
          </cell>
          <cell r="G30">
            <v>1918313.1699999985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3869197.0526342783</v>
          </cell>
          <cell r="D32">
            <v>0</v>
          </cell>
          <cell r="E32">
            <v>261581.20670144891</v>
          </cell>
          <cell r="F32">
            <v>-261581.20670144891</v>
          </cell>
          <cell r="G32">
            <v>3607615.8459328292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0</v>
          </cell>
          <cell r="E38">
            <v>0</v>
          </cell>
          <cell r="F38">
            <v>0</v>
          </cell>
          <cell r="G38">
            <v>51064067.489999995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25526722.129999999</v>
          </cell>
          <cell r="D39">
            <v>148668.32000000216</v>
          </cell>
          <cell r="E39">
            <v>0</v>
          </cell>
          <cell r="F39">
            <v>148668.32000000216</v>
          </cell>
          <cell r="G39">
            <v>25675390.450000003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15219687.810000002</v>
          </cell>
          <cell r="D41">
            <v>0</v>
          </cell>
          <cell r="E41">
            <v>0</v>
          </cell>
          <cell r="F41">
            <v>0</v>
          </cell>
          <cell r="G41">
            <v>15219687.810000002</v>
          </cell>
        </row>
        <row r="42">
          <cell r="A42" t="str">
            <v>1.2.06.01.04.04</v>
          </cell>
          <cell r="B42" t="str">
            <v>Electrodomésticos</v>
          </cell>
          <cell r="C42">
            <v>8343361.9899999993</v>
          </cell>
          <cell r="D42">
            <v>13474.13</v>
          </cell>
          <cell r="E42">
            <v>0</v>
          </cell>
          <cell r="F42">
            <v>13474.13</v>
          </cell>
          <cell r="G42">
            <v>8356836.1199999992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2973324.7</v>
          </cell>
          <cell r="D43">
            <v>0</v>
          </cell>
          <cell r="E43">
            <v>0</v>
          </cell>
          <cell r="F43">
            <v>0</v>
          </cell>
          <cell r="G43">
            <v>2973324.7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1440361.03</v>
          </cell>
          <cell r="D45">
            <v>0</v>
          </cell>
          <cell r="E45">
            <v>0</v>
          </cell>
          <cell r="F45">
            <v>0</v>
          </cell>
          <cell r="G45">
            <v>1440361.03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7375.679999999993</v>
          </cell>
          <cell r="D46">
            <v>0</v>
          </cell>
          <cell r="E46">
            <v>0</v>
          </cell>
          <cell r="F46">
            <v>0</v>
          </cell>
          <cell r="G46">
            <v>7375.679999999993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0</v>
          </cell>
          <cell r="E53">
            <v>0</v>
          </cell>
          <cell r="F53">
            <v>0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-19310442.270000011</v>
          </cell>
          <cell r="D55">
            <v>0</v>
          </cell>
          <cell r="E55">
            <v>85106.777483333295</v>
          </cell>
          <cell r="F55">
            <v>-85106.777483333295</v>
          </cell>
          <cell r="G55">
            <v>-19395549.047483344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-16457935.720000004</v>
          </cell>
          <cell r="D56">
            <v>0</v>
          </cell>
          <cell r="E56">
            <v>108793.549999996</v>
          </cell>
          <cell r="F56">
            <v>-108793.549999996</v>
          </cell>
          <cell r="G56">
            <v>-16566729.27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-79941.849999999977</v>
          </cell>
          <cell r="D57">
            <v>0</v>
          </cell>
          <cell r="E57">
            <v>1109.1100000000299</v>
          </cell>
          <cell r="F57">
            <v>-1109.1100000000299</v>
          </cell>
          <cell r="G57">
            <v>-81050.960000000006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-11452585.240000002</v>
          </cell>
          <cell r="D58">
            <v>0</v>
          </cell>
          <cell r="E58">
            <v>154269.349999998</v>
          </cell>
          <cell r="F58">
            <v>-154269.349999998</v>
          </cell>
          <cell r="G58">
            <v>-11606854.59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-2578651.3599999994</v>
          </cell>
          <cell r="D59">
            <v>0</v>
          </cell>
          <cell r="E59">
            <v>68285.490000000194</v>
          </cell>
          <cell r="F59">
            <v>-68285.490000000194</v>
          </cell>
          <cell r="G59">
            <v>-2646936.8499999996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-1399921.8299999994</v>
          </cell>
          <cell r="D60">
            <v>0</v>
          </cell>
          <cell r="E60">
            <v>37371.740000000696</v>
          </cell>
          <cell r="F60">
            <v>-37371.740000000696</v>
          </cell>
          <cell r="G60">
            <v>-1437293.57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-389995.56</v>
          </cell>
          <cell r="D62">
            <v>0</v>
          </cell>
          <cell r="E62">
            <v>24004.48</v>
          </cell>
          <cell r="F62">
            <v>-24004.48</v>
          </cell>
          <cell r="G62">
            <v>-414000.04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-2273.2400000000002</v>
          </cell>
          <cell r="D63">
            <v>0</v>
          </cell>
          <cell r="E63">
            <v>61.429999999999801</v>
          </cell>
          <cell r="F63">
            <v>-61.429999999999801</v>
          </cell>
          <cell r="G63">
            <v>-2334.67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-61669.820000000007</v>
          </cell>
          <cell r="D64">
            <v>0</v>
          </cell>
          <cell r="E64">
            <v>1346.0699999999899</v>
          </cell>
          <cell r="F64">
            <v>-1346.0699999999899</v>
          </cell>
          <cell r="G64">
            <v>-63015.89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-35357377.380000003</v>
          </cell>
          <cell r="D65">
            <v>0</v>
          </cell>
          <cell r="E65">
            <v>481168.54999999702</v>
          </cell>
          <cell r="F65">
            <v>-481168.54999999702</v>
          </cell>
          <cell r="G65">
            <v>-35838545.93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-80518.41</v>
          </cell>
          <cell r="D66">
            <v>0</v>
          </cell>
          <cell r="E66">
            <v>1535.1299999999901</v>
          </cell>
          <cell r="F66">
            <v>-1535.1299999999901</v>
          </cell>
          <cell r="G66">
            <v>-82053.539999999994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-17293.940000000002</v>
          </cell>
          <cell r="D67">
            <v>0</v>
          </cell>
          <cell r="E67">
            <v>552.26999999999703</v>
          </cell>
          <cell r="F67">
            <v>-552.26999999999703</v>
          </cell>
          <cell r="G67">
            <v>-17846.21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-238702.03</v>
          </cell>
          <cell r="D68">
            <v>0</v>
          </cell>
          <cell r="E68">
            <v>28807.93</v>
          </cell>
          <cell r="F68">
            <v>-28807.93</v>
          </cell>
          <cell r="G68">
            <v>-267509.96000000002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-14874.070000000002</v>
          </cell>
          <cell r="D69">
            <v>0</v>
          </cell>
          <cell r="E69">
            <v>511.83999999999799</v>
          </cell>
          <cell r="F69">
            <v>-511.83999999999799</v>
          </cell>
          <cell r="G69">
            <v>-15385.91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-1054744.9700000002</v>
          </cell>
          <cell r="D70">
            <v>0</v>
          </cell>
          <cell r="E70">
            <v>796.47999999981403</v>
          </cell>
          <cell r="F70">
            <v>-796.47999999981403</v>
          </cell>
          <cell r="G70">
            <v>-1055541.45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13313248.609999999</v>
          </cell>
          <cell r="D72">
            <v>247912</v>
          </cell>
          <cell r="E72">
            <v>0</v>
          </cell>
          <cell r="F72">
            <v>247912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-8386789.200000002</v>
          </cell>
          <cell r="D77">
            <v>0</v>
          </cell>
          <cell r="E77">
            <v>212817.65999999701</v>
          </cell>
          <cell r="F77">
            <v>-212817.65999999701</v>
          </cell>
          <cell r="G77">
            <v>-8599606.8599999994</v>
          </cell>
        </row>
        <row r="78">
          <cell r="A78" t="str">
            <v>2.1.01.01.01</v>
          </cell>
          <cell r="B78" t="str">
            <v>Proveedores a Pagar c/p</v>
          </cell>
          <cell r="C78">
            <v>1163434.4300000006</v>
          </cell>
          <cell r="D78">
            <v>238950</v>
          </cell>
          <cell r="E78">
            <v>978161.37000000011</v>
          </cell>
          <cell r="F78">
            <v>-739211.37000000011</v>
          </cell>
          <cell r="G78">
            <v>1902645.8000000007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2.1.04.01.04.01</v>
          </cell>
          <cell r="B80" t="str">
            <v>5% ESTADO</v>
          </cell>
          <cell r="C80">
            <v>89899.709999999992</v>
          </cell>
          <cell r="D80">
            <v>0</v>
          </cell>
          <cell r="E80">
            <v>18853.599999999999</v>
          </cell>
          <cell r="F80">
            <v>-18853.599999999999</v>
          </cell>
          <cell r="G80">
            <v>108753.31</v>
          </cell>
        </row>
        <row r="81">
          <cell r="A81" t="str">
            <v>2.1.04.01.04.02</v>
          </cell>
          <cell r="B81" t="str">
            <v>10% ISR</v>
          </cell>
          <cell r="C81">
            <v>102569.26000000001</v>
          </cell>
          <cell r="D81">
            <v>0</v>
          </cell>
          <cell r="E81">
            <v>18877.78</v>
          </cell>
          <cell r="F81">
            <v>-18877.78</v>
          </cell>
          <cell r="G81">
            <v>121447.04000000001</v>
          </cell>
        </row>
        <row r="82">
          <cell r="A82" t="str">
            <v>2.1.04.01.04.03</v>
          </cell>
          <cell r="B82" t="str">
            <v>Retenciones de ITBIS p/pagar</v>
          </cell>
          <cell r="C82">
            <v>246321.21000000002</v>
          </cell>
          <cell r="D82">
            <v>0</v>
          </cell>
          <cell r="E82">
            <v>51583.39</v>
          </cell>
          <cell r="F82">
            <v>-51583.39</v>
          </cell>
          <cell r="G82">
            <v>297904.60000000003</v>
          </cell>
        </row>
        <row r="83">
          <cell r="A83" t="str">
            <v>2.1.04.01.04.04</v>
          </cell>
          <cell r="B83" t="str">
            <v>Retenciones 2% ISR</v>
          </cell>
          <cell r="C83">
            <v>1889.15</v>
          </cell>
          <cell r="D83">
            <v>0</v>
          </cell>
          <cell r="E83">
            <v>160</v>
          </cell>
          <cell r="F83">
            <v>-160</v>
          </cell>
          <cell r="G83">
            <v>2049.15</v>
          </cell>
        </row>
        <row r="84">
          <cell r="A84" t="str">
            <v>2.1.06.01</v>
          </cell>
          <cell r="B84" t="str">
            <v>Remuneracioes y aportes a pagar a corto plazo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2.1.06.01.01</v>
          </cell>
          <cell r="B85" t="str">
            <v>Remuneraciones a pagar C/P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2.1.09.07.03.11</v>
          </cell>
          <cell r="B86" t="str">
            <v>Cheques no pagados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3.1.01.01.01</v>
          </cell>
          <cell r="B87" t="str">
            <v>Capital inicial a valores historicos</v>
          </cell>
          <cell r="C87">
            <v>65441165.399999999</v>
          </cell>
          <cell r="D87">
            <v>0</v>
          </cell>
          <cell r="E87">
            <v>0</v>
          </cell>
          <cell r="F87">
            <v>0</v>
          </cell>
          <cell r="G87">
            <v>65441165.399999999</v>
          </cell>
        </row>
        <row r="88">
          <cell r="A88" t="str">
            <v>3.1.04.01.01</v>
          </cell>
          <cell r="B88" t="str">
            <v>Resultados de ejercicios anteriores</v>
          </cell>
          <cell r="C88">
            <v>30118376.529999986</v>
          </cell>
          <cell r="D88">
            <v>182358.57</v>
          </cell>
          <cell r="E88">
            <v>0</v>
          </cell>
          <cell r="F88">
            <v>182358.57</v>
          </cell>
          <cell r="G88">
            <v>29936017.959999986</v>
          </cell>
        </row>
        <row r="89">
          <cell r="A89" t="str">
            <v>3.1.04.01.02</v>
          </cell>
          <cell r="B89" t="str">
            <v>Ajuste de resultados de ejercicios anteriores</v>
          </cell>
          <cell r="C89">
            <v>26807707.920000002</v>
          </cell>
          <cell r="D89">
            <v>0</v>
          </cell>
          <cell r="E89">
            <v>0</v>
          </cell>
          <cell r="F89">
            <v>0</v>
          </cell>
          <cell r="G89">
            <v>26807707.920000002</v>
          </cell>
        </row>
        <row r="90">
          <cell r="A90" t="str">
            <v>3.1.04.02.01</v>
          </cell>
          <cell r="B90" t="str">
            <v>Cierre de cuentas de ingresos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 t="str">
            <v>3.1.04.02.02</v>
          </cell>
          <cell r="B91" t="str">
            <v>Cierre de cuentas de gastos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3.1.04.02.03.01</v>
          </cell>
          <cell r="B92" t="str">
            <v>Resumen de ahorro o desahorro de la gestion</v>
          </cell>
          <cell r="C92">
            <v>-1.3393722206274106E-3</v>
          </cell>
          <cell r="D92">
            <v>0</v>
          </cell>
          <cell r="E92">
            <v>0</v>
          </cell>
          <cell r="F92">
            <v>0</v>
          </cell>
          <cell r="G92">
            <v>3209754.08447586</v>
          </cell>
        </row>
        <row r="94">
          <cell r="A94" t="str">
            <v>4.2.02.01.03</v>
          </cell>
          <cell r="B94" t="str">
            <v>Donaciones corrientes del Sector Privado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 t="str">
            <v>4.2.03.01.02.01</v>
          </cell>
          <cell r="B95" t="str">
            <v xml:space="preserve">Transferencias corrientes de la administración central </v>
          </cell>
          <cell r="C95">
            <v>0</v>
          </cell>
          <cell r="D95">
            <v>0</v>
          </cell>
          <cell r="E95">
            <v>24465240</v>
          </cell>
          <cell r="F95">
            <v>-24465240</v>
          </cell>
          <cell r="G95">
            <v>24465240</v>
          </cell>
        </row>
        <row r="96">
          <cell r="A96" t="str">
            <v>4.2.03.01.02.03</v>
          </cell>
          <cell r="B96" t="str">
            <v xml:space="preserve">Transferencias corrientes de instituciones de la seguridad social </v>
          </cell>
          <cell r="C96">
            <v>0</v>
          </cell>
          <cell r="D96">
            <v>0</v>
          </cell>
          <cell r="E96">
            <v>234500</v>
          </cell>
          <cell r="F96">
            <v>-234500</v>
          </cell>
          <cell r="G96">
            <v>234500</v>
          </cell>
        </row>
        <row r="97">
          <cell r="A97" t="str">
            <v>4.2.04.01.03</v>
          </cell>
          <cell r="B97" t="str">
            <v>Subvenciones recibidas de insituciones finaniceras monetarias (Reserva Educativa)</v>
          </cell>
          <cell r="C97">
            <v>0</v>
          </cell>
          <cell r="D97">
            <v>0</v>
          </cell>
          <cell r="E97">
            <v>193477.69</v>
          </cell>
          <cell r="F97">
            <v>-193477.69</v>
          </cell>
          <cell r="G97">
            <v>193477.69</v>
          </cell>
        </row>
        <row r="98">
          <cell r="A98" t="str">
            <v>4.2.04.01.04</v>
          </cell>
          <cell r="B98" t="str">
            <v xml:space="preserve">Subvenciones recibidas de instituciones financieras no monetarias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4.2.09.99.01</v>
          </cell>
          <cell r="B99" t="str">
            <v xml:space="preserve">Otros ingresos sin contraprestacion diversos </v>
          </cell>
          <cell r="C99">
            <v>0</v>
          </cell>
          <cell r="D99">
            <v>0</v>
          </cell>
          <cell r="E99">
            <v>81320.61</v>
          </cell>
          <cell r="F99">
            <v>-81320.61</v>
          </cell>
          <cell r="G99">
            <v>81320.61</v>
          </cell>
        </row>
        <row r="100">
          <cell r="A100" t="str">
            <v>4.3.02.99</v>
          </cell>
          <cell r="B100" t="str">
            <v>Ingresos por otras ventas de servicios</v>
          </cell>
          <cell r="C100">
            <v>0</v>
          </cell>
          <cell r="D100">
            <v>0</v>
          </cell>
          <cell r="E100">
            <v>1350000</v>
          </cell>
          <cell r="F100">
            <v>-1350000</v>
          </cell>
          <cell r="G100">
            <v>1350000</v>
          </cell>
        </row>
        <row r="101">
          <cell r="A101" t="str">
            <v>4.3.03.01.02</v>
          </cell>
          <cell r="B101" t="str">
            <v>Ingresos por arrendamientos de inmuebles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5.1.01.01.01.01</v>
          </cell>
          <cell r="B102" t="str">
            <v>Sueldos Fijos</v>
          </cell>
          <cell r="C102">
            <v>0</v>
          </cell>
          <cell r="D102">
            <v>9264055</v>
          </cell>
          <cell r="E102">
            <v>0</v>
          </cell>
          <cell r="F102">
            <v>9264055</v>
          </cell>
          <cell r="G102">
            <v>-9264055</v>
          </cell>
        </row>
        <row r="103">
          <cell r="A103" t="str">
            <v>5.1.01.01.02.01</v>
          </cell>
          <cell r="B103" t="str">
            <v>Sueldo de personal contratado e igualado</v>
          </cell>
          <cell r="C103">
            <v>0</v>
          </cell>
          <cell r="D103">
            <v>6617500</v>
          </cell>
          <cell r="E103">
            <v>0</v>
          </cell>
          <cell r="F103">
            <v>6617500</v>
          </cell>
          <cell r="G103">
            <v>-6617500</v>
          </cell>
        </row>
        <row r="104">
          <cell r="A104" t="str">
            <v>5.1.01.01.02.02</v>
          </cell>
          <cell r="B104" t="str">
            <v>Sueldo de personal nominal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5.1.01.01.03.02</v>
          </cell>
          <cell r="B105" t="str">
            <v>Sueldos al personal por servicios especiales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5.1.01.01.04</v>
          </cell>
          <cell r="B106" t="str">
            <v>Sueldos al personal fijo en trámite de pensiones</v>
          </cell>
          <cell r="C106">
            <v>0</v>
          </cell>
          <cell r="D106">
            <v>43533.2</v>
          </cell>
          <cell r="E106">
            <v>0</v>
          </cell>
          <cell r="F106">
            <v>43533.2</v>
          </cell>
          <cell r="G106">
            <v>-43533.2</v>
          </cell>
        </row>
        <row r="107">
          <cell r="A107" t="str">
            <v>5.1.01.01.05</v>
          </cell>
          <cell r="B107" t="str">
            <v>Vacaciones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5.1.01.02.02</v>
          </cell>
          <cell r="B108" t="str">
            <v>Salario de navidad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5.1.01.02.04.03</v>
          </cell>
          <cell r="B109" t="str">
            <v>Compensación servicios de seguridad</v>
          </cell>
          <cell r="C109">
            <v>0</v>
          </cell>
          <cell r="D109">
            <v>456000</v>
          </cell>
          <cell r="E109">
            <v>0</v>
          </cell>
          <cell r="F109">
            <v>456000</v>
          </cell>
          <cell r="G109">
            <v>-456000</v>
          </cell>
        </row>
        <row r="110">
          <cell r="A110" t="str">
            <v>5.1.01.02.04.04</v>
          </cell>
          <cell r="B110" t="str">
            <v>Compensación por resultados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5.1.01.02.06.01</v>
          </cell>
          <cell r="B111" t="str">
            <v>Bonificaciones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5.1.01.03.02.01</v>
          </cell>
          <cell r="B112" t="str">
            <v>Gastos de representación en el país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5.1.01.04.01</v>
          </cell>
          <cell r="B113" t="str">
            <v>Prestaciones económicas por desvinculación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5.1.01.04.99</v>
          </cell>
          <cell r="B114" t="str">
            <v>Otros beneficios por terminación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5.1.01.05.01</v>
          </cell>
          <cell r="B115" t="str">
            <v>Contribuciones al seguro de salud</v>
          </cell>
          <cell r="C115">
            <v>0</v>
          </cell>
          <cell r="D115">
            <v>1126731.2</v>
          </cell>
          <cell r="E115">
            <v>0</v>
          </cell>
          <cell r="F115">
            <v>1126731.2</v>
          </cell>
          <cell r="G115">
            <v>-1126731.2</v>
          </cell>
        </row>
        <row r="116">
          <cell r="A116" t="str">
            <v>5.1.01.05.02</v>
          </cell>
          <cell r="B116" t="str">
            <v>Contribuciones al seguro de pensiones</v>
          </cell>
          <cell r="C116">
            <v>0</v>
          </cell>
          <cell r="D116">
            <v>1130681.28</v>
          </cell>
          <cell r="E116">
            <v>0</v>
          </cell>
          <cell r="F116">
            <v>1130681.28</v>
          </cell>
          <cell r="G116">
            <v>-1130681.28</v>
          </cell>
        </row>
        <row r="117">
          <cell r="A117" t="str">
            <v>5.1.01.05.03</v>
          </cell>
          <cell r="B117" t="str">
            <v>Contribuciones al seguro de riesgo laboral</v>
          </cell>
          <cell r="C117">
            <v>0</v>
          </cell>
          <cell r="D117">
            <v>177259.59</v>
          </cell>
          <cell r="E117">
            <v>0</v>
          </cell>
          <cell r="F117">
            <v>177259.59</v>
          </cell>
          <cell r="G117">
            <v>-177259.59</v>
          </cell>
        </row>
        <row r="118">
          <cell r="A118" t="str">
            <v>5.1.02.01.02</v>
          </cell>
          <cell r="B118" t="str">
            <v>Servicio telefónico de larga distancia</v>
          </cell>
          <cell r="C118">
            <v>0</v>
          </cell>
          <cell r="D118">
            <v>183323.22</v>
          </cell>
          <cell r="E118">
            <v>0</v>
          </cell>
          <cell r="F118">
            <v>183323.22</v>
          </cell>
          <cell r="G118">
            <v>-183323.22</v>
          </cell>
        </row>
        <row r="119">
          <cell r="A119" t="str">
            <v>5.1.02.01.03</v>
          </cell>
          <cell r="B119" t="str">
            <v>Teléfono local</v>
          </cell>
          <cell r="C119">
            <v>0</v>
          </cell>
          <cell r="D119">
            <v>423915.4</v>
          </cell>
          <cell r="E119">
            <v>0</v>
          </cell>
          <cell r="F119">
            <v>423915.4</v>
          </cell>
          <cell r="G119">
            <v>-423915.4</v>
          </cell>
        </row>
        <row r="120">
          <cell r="A120" t="str">
            <v>5.1.02.01.05</v>
          </cell>
          <cell r="B120" t="str">
            <v>Servicio de internet y televisión por cable</v>
          </cell>
          <cell r="C120">
            <v>0</v>
          </cell>
          <cell r="D120">
            <v>95571.27</v>
          </cell>
          <cell r="E120">
            <v>0</v>
          </cell>
          <cell r="F120">
            <v>95571.27</v>
          </cell>
          <cell r="G120">
            <v>-95571.27</v>
          </cell>
        </row>
        <row r="121">
          <cell r="A121" t="str">
            <v>5.1.02.01.06</v>
          </cell>
          <cell r="B121" t="str">
            <v>Electricidad</v>
          </cell>
          <cell r="C121">
            <v>0</v>
          </cell>
          <cell r="D121">
            <v>744682.83000000007</v>
          </cell>
          <cell r="E121">
            <v>0</v>
          </cell>
          <cell r="F121">
            <v>744682.83000000007</v>
          </cell>
          <cell r="G121">
            <v>-744682.83000000007</v>
          </cell>
        </row>
        <row r="122">
          <cell r="A122" t="str">
            <v>5.1.02.01.07</v>
          </cell>
          <cell r="B122" t="str">
            <v>Agua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5.1.02.01.08</v>
          </cell>
          <cell r="B123" t="str">
            <v>Recolección de Residuos Sólidos</v>
          </cell>
          <cell r="C123">
            <v>0</v>
          </cell>
          <cell r="D123">
            <v>41319</v>
          </cell>
          <cell r="E123">
            <v>0</v>
          </cell>
          <cell r="F123">
            <v>41319</v>
          </cell>
          <cell r="G123">
            <v>-41319</v>
          </cell>
        </row>
        <row r="124">
          <cell r="A124" t="str">
            <v>5.1.02.02.01</v>
          </cell>
          <cell r="B124" t="str">
            <v>Publicidad y propaganda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5.1.02.02.02</v>
          </cell>
          <cell r="B125" t="str">
            <v>Impresión y encuadernación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 t="str">
            <v>5.1.02.03.01</v>
          </cell>
          <cell r="B126" t="str">
            <v>Viáticos dentro del país</v>
          </cell>
          <cell r="C126">
            <v>0</v>
          </cell>
          <cell r="D126">
            <v>118018.12</v>
          </cell>
          <cell r="E126">
            <v>0</v>
          </cell>
          <cell r="F126">
            <v>118018.12</v>
          </cell>
          <cell r="G126">
            <v>-118018.12</v>
          </cell>
        </row>
        <row r="127">
          <cell r="A127" t="str">
            <v>5.1.02.03.02</v>
          </cell>
          <cell r="B127" t="str">
            <v>Viáticos fuera del país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5.1.02.04.01</v>
          </cell>
          <cell r="B128" t="str">
            <v>Pasajes</v>
          </cell>
          <cell r="C128">
            <v>0</v>
          </cell>
          <cell r="D128">
            <v>800</v>
          </cell>
          <cell r="E128">
            <v>0</v>
          </cell>
          <cell r="F128">
            <v>800</v>
          </cell>
          <cell r="G128">
            <v>-800</v>
          </cell>
        </row>
        <row r="129">
          <cell r="A129" t="str">
            <v>5.1.02.04.02</v>
          </cell>
          <cell r="B129" t="str">
            <v>Fletes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5.1.02.04.04</v>
          </cell>
          <cell r="B130" t="str">
            <v xml:space="preserve">Peajes 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5.1.02.04.05</v>
          </cell>
          <cell r="B131" t="str">
            <v>Servicios de manejo y embalaje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5.1.02.05.01.02</v>
          </cell>
          <cell r="B132" t="str">
            <v>Alquiler de edificios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5.1.02.05.01.03</v>
          </cell>
          <cell r="B133" t="str">
            <v>Alquiler de equipos de transporte, tracción y elevación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5.1.02.05.01.04</v>
          </cell>
          <cell r="B134" t="str">
            <v>Alquiler de maquinarias y equipos especializados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5.1.02.05.01.06</v>
          </cell>
          <cell r="B135" t="str">
            <v>Alquiler de equipos y mobiliario de oficina y alojamiento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5.1.02.05.01.99</v>
          </cell>
          <cell r="B136" t="str">
            <v>Otros alquileres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5.1.02.06.01</v>
          </cell>
          <cell r="B137" t="str">
            <v>Seguro de bienes inmuebles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5.1.02.06.02</v>
          </cell>
          <cell r="B138" t="str">
            <v>Seguro de bienes muebles</v>
          </cell>
          <cell r="C138">
            <v>-1.7689671949483454E-10</v>
          </cell>
          <cell r="D138">
            <v>0</v>
          </cell>
          <cell r="E138">
            <v>0</v>
          </cell>
          <cell r="F138">
            <v>0</v>
          </cell>
          <cell r="G138">
            <v>-1.7689671949483454E-10</v>
          </cell>
        </row>
        <row r="139">
          <cell r="A139" t="str">
            <v>5.1.02.06.03</v>
          </cell>
          <cell r="B139" t="str">
            <v>Seguro de personas</v>
          </cell>
          <cell r="C139">
            <v>0</v>
          </cell>
          <cell r="D139">
            <v>281077.7</v>
          </cell>
          <cell r="E139">
            <v>0</v>
          </cell>
          <cell r="F139">
            <v>281077.7</v>
          </cell>
          <cell r="G139">
            <v>-281077.7</v>
          </cell>
        </row>
        <row r="140">
          <cell r="A140" t="str">
            <v>5.1.02.07.01.01</v>
          </cell>
          <cell r="B140" t="str">
            <v>Reparaciones y obras menores en edificaciones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5.1.02.07.02.01</v>
          </cell>
          <cell r="B141" t="str">
            <v>Mantenimiento y reparación de equipos de transporte, tracción y elevación</v>
          </cell>
          <cell r="C141">
            <v>0</v>
          </cell>
          <cell r="D141">
            <v>54070.06</v>
          </cell>
          <cell r="E141">
            <v>0</v>
          </cell>
          <cell r="F141">
            <v>54070.06</v>
          </cell>
          <cell r="G141">
            <v>-54070.06</v>
          </cell>
        </row>
        <row r="142">
          <cell r="A142" t="str">
            <v>5.1.02.07.02.02</v>
          </cell>
          <cell r="B142" t="str">
            <v>Mantenimiento y reparación de maquinarias y equipos especializados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5.1.02.07.02.04</v>
          </cell>
          <cell r="B143" t="str">
            <v xml:space="preserve">Mantenimiento y reparación de equipos y mobiliarios de oficina y alojamiento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5.1.02.07.02.99</v>
          </cell>
          <cell r="B144" t="str">
            <v>Otros mantenimiento y reparaciones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5.1.02.08.01</v>
          </cell>
          <cell r="B145" t="str">
            <v>Estudios de ingeniería, arquitectura, investigaciones y análisis de factibilidad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5.1.02.08.02</v>
          </cell>
          <cell r="B146" t="str">
            <v>Servicios jurídicos</v>
          </cell>
          <cell r="C146">
            <v>0</v>
          </cell>
          <cell r="D146">
            <v>222757.78</v>
          </cell>
          <cell r="E146">
            <v>0</v>
          </cell>
          <cell r="F146">
            <v>222757.78</v>
          </cell>
          <cell r="G146">
            <v>-222757.78</v>
          </cell>
        </row>
        <row r="147">
          <cell r="A147" t="str">
            <v>5.1.02.08.03</v>
          </cell>
          <cell r="B147" t="str">
            <v>Servicios contables y de auditoría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5.1.02.08.04</v>
          </cell>
          <cell r="B148" t="str">
            <v>Servicios de capacitación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5.1.02.08.05</v>
          </cell>
          <cell r="B149" t="str">
            <v>Servicio de informática y sistemas computarizados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5.1.02.08.06</v>
          </cell>
          <cell r="B150" t="str">
            <v>Servicios sanitarios, médicos y veterinarios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5.1.02.08.99</v>
          </cell>
          <cell r="B151" t="str">
            <v>Otros servicios técnicos y profesionales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5.1.02.09.01</v>
          </cell>
          <cell r="B152" t="str">
            <v>Servicios de alimentación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5.1.02.09.03</v>
          </cell>
          <cell r="B153" t="str">
            <v>Servicios de Catering</v>
          </cell>
          <cell r="C153">
            <v>0</v>
          </cell>
          <cell r="D153">
            <v>9440</v>
          </cell>
          <cell r="E153">
            <v>0</v>
          </cell>
          <cell r="F153">
            <v>9440</v>
          </cell>
          <cell r="G153">
            <v>-9440</v>
          </cell>
        </row>
        <row r="154">
          <cell r="A154" t="str">
            <v>5.1.02.99.01</v>
          </cell>
          <cell r="B154" t="str">
            <v>Gastos judiciales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5.1.02.99.05.01</v>
          </cell>
          <cell r="B155" t="str">
            <v>Servicios de fumigación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5.1.02.99.05.02</v>
          </cell>
          <cell r="B156" t="str">
            <v>Servicios de Lavandería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5.1.02.99.05.03</v>
          </cell>
          <cell r="B157" t="str">
            <v>Servicios de Limpieza e higiene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5.1.02.99.06.01</v>
          </cell>
          <cell r="B158" t="str">
            <v>Servicios de Organización de eventos generales</v>
          </cell>
          <cell r="C158">
            <v>0</v>
          </cell>
          <cell r="D158">
            <v>60180</v>
          </cell>
          <cell r="E158">
            <v>0</v>
          </cell>
          <cell r="F158">
            <v>60180</v>
          </cell>
          <cell r="G158">
            <v>-60180</v>
          </cell>
        </row>
        <row r="159">
          <cell r="A159" t="str">
            <v>5.1.02.99.06.02</v>
          </cell>
          <cell r="B159" t="str">
            <v>Servicios de Organización de festividades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5.1.02.99.06.04</v>
          </cell>
          <cell r="B160" t="str">
            <v>Servicios de Organización de actuaciones artísticas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5.1.02.99.99</v>
          </cell>
          <cell r="B161" t="str">
            <v>Otros servicios diversos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5.1.03.01.01</v>
          </cell>
          <cell r="B162" t="str">
            <v>Alimentos y bebidas para personas y animales consumidos</v>
          </cell>
          <cell r="C162">
            <v>-2.3942859843373299E-4</v>
          </cell>
          <cell r="D162">
            <v>50848.470960646511</v>
          </cell>
          <cell r="E162">
            <v>0</v>
          </cell>
          <cell r="F162">
            <v>50848.470960646511</v>
          </cell>
          <cell r="G162">
            <v>-50848.47120007511</v>
          </cell>
        </row>
        <row r="163">
          <cell r="A163" t="str">
            <v>5.1.03.01.02</v>
          </cell>
          <cell r="B163" t="str">
            <v>Productos agroforestales y pecuarios consumidos</v>
          </cell>
          <cell r="C163">
            <v>0</v>
          </cell>
          <cell r="D163">
            <v>160425</v>
          </cell>
          <cell r="E163">
            <v>0</v>
          </cell>
          <cell r="F163">
            <v>160425</v>
          </cell>
          <cell r="G163">
            <v>-160425</v>
          </cell>
        </row>
        <row r="164">
          <cell r="A164" t="str">
            <v>5.1.03.02.01</v>
          </cell>
          <cell r="B164" t="str">
            <v>Hilados y telas consumidos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5.1.03.02.02</v>
          </cell>
          <cell r="B165" t="str">
            <v>Acabados textiles consumidos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5.1.03.02.03</v>
          </cell>
          <cell r="B166" t="str">
            <v>Prendas de vestir consumidas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5.1.03.03.01</v>
          </cell>
          <cell r="B167" t="str">
            <v>Papel de escritorio consumido</v>
          </cell>
          <cell r="C167">
            <v>-6.5109034767374396E-4</v>
          </cell>
          <cell r="D167">
            <v>17870.445867704657</v>
          </cell>
          <cell r="E167">
            <v>0</v>
          </cell>
          <cell r="F167">
            <v>17870.445867704657</v>
          </cell>
          <cell r="G167">
            <v>-17870.446518795005</v>
          </cell>
        </row>
        <row r="168">
          <cell r="A168" t="str">
            <v>5.1.03.03.02</v>
          </cell>
          <cell r="B168" t="str">
            <v>Productos de papel y cartón consumidos</v>
          </cell>
          <cell r="C168">
            <v>-4.2368174763396382E-4</v>
          </cell>
          <cell r="D168">
            <v>14703.886614017134</v>
          </cell>
          <cell r="E168">
            <v>0</v>
          </cell>
          <cell r="F168">
            <v>14703.886614017134</v>
          </cell>
          <cell r="G168">
            <v>-14703.887037698882</v>
          </cell>
        </row>
        <row r="169">
          <cell r="A169" t="str">
            <v>5.1.03.03.03</v>
          </cell>
          <cell r="B169" t="str">
            <v>Productos de artes gráficas consumidos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5.1.03.03.04</v>
          </cell>
          <cell r="B170" t="str">
            <v>Libros, revistas y periódicos consumidos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5.1.03.04.01</v>
          </cell>
          <cell r="B171" t="str">
            <v>Productos medicinales para uso humano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5.1.03.05.01</v>
          </cell>
          <cell r="B172" t="str">
            <v>Utiles menores  medicos-quirurgicos consumidos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5.1.03.06.03</v>
          </cell>
          <cell r="B173" t="str">
            <v>Llantas y neumáticos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5.1.03.06.06</v>
          </cell>
          <cell r="B174" t="str">
            <v>Plasticos consumidos</v>
          </cell>
          <cell r="C174">
            <v>-6.9655780680477619E-4</v>
          </cell>
          <cell r="D174">
            <v>8981.1697198652873</v>
          </cell>
          <cell r="E174">
            <v>0</v>
          </cell>
          <cell r="F174">
            <v>8981.1697198652873</v>
          </cell>
          <cell r="G174">
            <v>-8981.1704164230941</v>
          </cell>
        </row>
        <row r="175">
          <cell r="A175" t="str">
            <v>5.1.03.07.01</v>
          </cell>
          <cell r="B175" t="str">
            <v>Productos de cemento, cal, asbesto, yeso y arcilla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5.1.03.07.02</v>
          </cell>
          <cell r="B176" t="str">
            <v>Productos de vidrio, loza y porcelana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5.1.03.07.03</v>
          </cell>
          <cell r="B177" t="str">
            <v>Productos metalicos y derivados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5.1.03.07.05</v>
          </cell>
          <cell r="B178" t="str">
            <v>Otros productos minerales no metálicos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5.1.03.08.01</v>
          </cell>
          <cell r="B179" t="str">
            <v>Combustibles consumidos</v>
          </cell>
          <cell r="C179">
            <v>0</v>
          </cell>
          <cell r="D179">
            <v>417200</v>
          </cell>
          <cell r="E179">
            <v>0</v>
          </cell>
          <cell r="F179">
            <v>417200</v>
          </cell>
          <cell r="G179">
            <v>-417200</v>
          </cell>
        </row>
        <row r="180">
          <cell r="A180" t="str">
            <v>5.1.03.08.02</v>
          </cell>
          <cell r="B180" t="str">
            <v>Lubricantes consumidos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5.1.03.08.03</v>
          </cell>
          <cell r="B181" t="str">
            <v>Pinturas, lacas, barnices, diluyentes y absorbentes para pinturas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5.1.03.09.99</v>
          </cell>
          <cell r="B182" t="str">
            <v>Otros materiales y suministros de defensa, orden público, protección y seguridad consumidos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5.1.03.10.01</v>
          </cell>
          <cell r="B183" t="str">
            <v>Materiales para limpieza consumidos</v>
          </cell>
          <cell r="C183">
            <v>-2.0964748691767454E-3</v>
          </cell>
          <cell r="D183">
            <v>75955.129807443562</v>
          </cell>
          <cell r="E183">
            <v>0</v>
          </cell>
          <cell r="F183">
            <v>75955.129807443562</v>
          </cell>
          <cell r="G183">
            <v>-75955.131903918431</v>
          </cell>
        </row>
        <row r="184">
          <cell r="A184" t="str">
            <v>5.1.03.10.02</v>
          </cell>
          <cell r="B184" t="str">
            <v>Útiles de escritorio, oficina informática y enseñanza consumidos</v>
          </cell>
          <cell r="C184">
            <v>9.6417730674147606E-4</v>
          </cell>
          <cell r="D184">
            <v>84053.055248486577</v>
          </cell>
          <cell r="E184">
            <v>0</v>
          </cell>
          <cell r="F184">
            <v>84053.055248486577</v>
          </cell>
          <cell r="G184">
            <v>-84053.05428430927</v>
          </cell>
        </row>
        <row r="185">
          <cell r="A185" t="str">
            <v>5.1.03.10.03</v>
          </cell>
          <cell r="B185" t="str">
            <v>Útiles destinados a actividades deportivas y recreativas consumidos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5.1.03.10.04</v>
          </cell>
          <cell r="B186" t="str">
            <v>Útiles de cocina y comedor consumidos</v>
          </cell>
          <cell r="C186">
            <v>-2.426479768473655E-4</v>
          </cell>
          <cell r="D186">
            <v>8255.480483285186</v>
          </cell>
          <cell r="E186">
            <v>0</v>
          </cell>
          <cell r="F186">
            <v>8255.480483285186</v>
          </cell>
          <cell r="G186">
            <v>-8255.4807259331628</v>
          </cell>
        </row>
        <row r="187">
          <cell r="A187" t="str">
            <v>5.1.03.10.05</v>
          </cell>
          <cell r="B187" t="str">
            <v>Productos eléctricos y afines consumidos</v>
          </cell>
          <cell r="C187">
            <v>2.0463319960981607E-3</v>
          </cell>
          <cell r="D187">
            <v>913.56799999999998</v>
          </cell>
          <cell r="E187">
            <v>0</v>
          </cell>
          <cell r="F187">
            <v>913.56799999999998</v>
          </cell>
          <cell r="G187">
            <v>-913.56595366800389</v>
          </cell>
        </row>
        <row r="188">
          <cell r="A188" t="str">
            <v>5.1.03.10.07</v>
          </cell>
          <cell r="B188" t="str">
            <v>Otros repuestos y accesorios menores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5.1.03.10.99</v>
          </cell>
          <cell r="B189" t="str">
            <v>Productos y útiles varios no identificados precedentemente (.)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5.1.04.01.01.01</v>
          </cell>
          <cell r="B190" t="str">
            <v>Depreciaciones de edificios</v>
          </cell>
          <cell r="C190">
            <v>0</v>
          </cell>
          <cell r="D190">
            <v>85106.777483333295</v>
          </cell>
          <cell r="E190">
            <v>0</v>
          </cell>
          <cell r="F190">
            <v>85106.777483333295</v>
          </cell>
          <cell r="G190">
            <v>-85106.777483333295</v>
          </cell>
        </row>
        <row r="191">
          <cell r="A191" t="str">
            <v>5.1.04.01.01.02</v>
          </cell>
          <cell r="B191" t="str">
            <v>Depreciaciones de equipos de transporte, tracción y elevación</v>
          </cell>
          <cell r="C191">
            <v>0</v>
          </cell>
          <cell r="D191">
            <v>481168.54999999702</v>
          </cell>
          <cell r="E191">
            <v>0</v>
          </cell>
          <cell r="F191">
            <v>481168.54999999702</v>
          </cell>
          <cell r="G191">
            <v>-481168.54999999702</v>
          </cell>
        </row>
        <row r="192">
          <cell r="A192" t="str">
            <v>5.1.04.01.01.03</v>
          </cell>
          <cell r="B192" t="str">
            <v>Depreciaciones de maquinarias y equipos especializados</v>
          </cell>
          <cell r="C192">
            <v>0</v>
          </cell>
          <cell r="D192">
            <v>1535.1299999999901</v>
          </cell>
          <cell r="E192">
            <v>0</v>
          </cell>
          <cell r="F192">
            <v>1535.1299999999901</v>
          </cell>
          <cell r="G192">
            <v>-1535.1299999999901</v>
          </cell>
        </row>
        <row r="193">
          <cell r="A193" t="str">
            <v>5.1.04.01.01.04</v>
          </cell>
          <cell r="B193" t="str">
            <v>Depreciaciones de equipos e instrumentos medicos, cientifico y de laboratorio</v>
          </cell>
          <cell r="C193">
            <v>0</v>
          </cell>
          <cell r="D193">
            <v>1346.0699999999899</v>
          </cell>
          <cell r="E193">
            <v>0</v>
          </cell>
          <cell r="F193">
            <v>1346.0699999999899</v>
          </cell>
          <cell r="G193">
            <v>-1346.0699999999899</v>
          </cell>
        </row>
        <row r="194">
          <cell r="A194" t="str">
            <v>5.1.04.01.01.05</v>
          </cell>
          <cell r="B194" t="str">
            <v>Depreciaciones de equipos y mobiliario de oficina y alojamiento</v>
          </cell>
          <cell r="C194">
            <v>0</v>
          </cell>
          <cell r="D194">
            <v>108793.549999996</v>
          </cell>
          <cell r="E194">
            <v>0</v>
          </cell>
          <cell r="F194">
            <v>108793.549999996</v>
          </cell>
          <cell r="G194">
            <v>-108793.549999996</v>
          </cell>
        </row>
        <row r="195">
          <cell r="A195" t="str">
            <v>5.1.04.01.01.06</v>
          </cell>
          <cell r="B195" t="str">
            <v>Depreciacion de equipos y mobiliarios educacional , deportivo y recreativo</v>
          </cell>
          <cell r="C195">
            <v>0</v>
          </cell>
          <cell r="D195">
            <v>37433.170000000697</v>
          </cell>
          <cell r="E195">
            <v>0</v>
          </cell>
          <cell r="F195">
            <v>37433.170000000697</v>
          </cell>
          <cell r="G195">
            <v>-37433.170000000697</v>
          </cell>
        </row>
        <row r="196">
          <cell r="A196" t="str">
            <v>5.1.04.01.01.07</v>
          </cell>
          <cell r="B196" t="str">
            <v>Depreciacion de equipos de defensa y seguridad y orden publico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 t="str">
            <v>5.1.04.01.01.09</v>
          </cell>
          <cell r="B197" t="str">
            <v>Depreciaciones de equipos de computo</v>
          </cell>
          <cell r="C197">
            <v>0</v>
          </cell>
          <cell r="D197">
            <v>154269.349999998</v>
          </cell>
          <cell r="E197">
            <v>0</v>
          </cell>
          <cell r="F197">
            <v>154269.349999998</v>
          </cell>
          <cell r="G197">
            <v>-154269.349999998</v>
          </cell>
        </row>
        <row r="198">
          <cell r="A198" t="str">
            <v>5.1.04.01.01.10</v>
          </cell>
          <cell r="B198" t="str">
            <v xml:space="preserve">Depreciacion de Electrodomesticos </v>
          </cell>
          <cell r="C198">
            <v>0</v>
          </cell>
          <cell r="D198">
            <v>68285.490000000194</v>
          </cell>
          <cell r="E198">
            <v>0</v>
          </cell>
          <cell r="F198">
            <v>68285.490000000194</v>
          </cell>
          <cell r="G198">
            <v>-68285.490000000194</v>
          </cell>
        </row>
        <row r="199">
          <cell r="A199" t="str">
            <v>5.1.04.01.01.11</v>
          </cell>
          <cell r="B199" t="str">
            <v>Depreciaciones de muebles de alojamiento</v>
          </cell>
          <cell r="C199">
            <v>0</v>
          </cell>
          <cell r="D199">
            <v>1109.1100000000299</v>
          </cell>
          <cell r="E199">
            <v>0</v>
          </cell>
          <cell r="F199">
            <v>1109.1100000000299</v>
          </cell>
          <cell r="G199">
            <v>-1109.1100000000299</v>
          </cell>
        </row>
        <row r="200">
          <cell r="A200" t="str">
            <v>5.1.04.01.01.12</v>
          </cell>
          <cell r="B200" t="str">
            <v xml:space="preserve">Depreciaciones de Otros equipos y mobiliario de oficina y alojamiento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5.1.04.01.01.13</v>
          </cell>
          <cell r="B201" t="str">
            <v>Camaras fotograficas y video</v>
          </cell>
          <cell r="C201">
            <v>0</v>
          </cell>
          <cell r="D201">
            <v>24004.48</v>
          </cell>
          <cell r="E201">
            <v>0</v>
          </cell>
          <cell r="F201">
            <v>24004.48</v>
          </cell>
          <cell r="G201">
            <v>-24004.48</v>
          </cell>
        </row>
        <row r="202">
          <cell r="A202" t="str">
            <v>5.1.04.01.01.14</v>
          </cell>
          <cell r="B202" t="str">
            <v>Sistemas de aire acondicionado, calefaccion y refrigeracion industrial y comercial- Depreciacion</v>
          </cell>
          <cell r="C202">
            <v>0</v>
          </cell>
          <cell r="D202">
            <v>552.26999999999703</v>
          </cell>
          <cell r="E202">
            <v>0</v>
          </cell>
          <cell r="F202">
            <v>552.26999999999703</v>
          </cell>
          <cell r="G202">
            <v>-552.26999999999703</v>
          </cell>
        </row>
        <row r="203">
          <cell r="A203" t="str">
            <v>5.1.04.01.01.15</v>
          </cell>
          <cell r="B203" t="str">
            <v>Equipos de comunicación, telecomunicaciones y señalamiento- Deprecaicion acumulada</v>
          </cell>
          <cell r="C203">
            <v>0</v>
          </cell>
          <cell r="D203">
            <v>28807.93</v>
          </cell>
          <cell r="E203">
            <v>0</v>
          </cell>
          <cell r="F203">
            <v>28807.93</v>
          </cell>
          <cell r="G203">
            <v>-28807.93</v>
          </cell>
        </row>
        <row r="204">
          <cell r="A204" t="str">
            <v>5.1.04.01.01.16</v>
          </cell>
          <cell r="B204" t="str">
            <v>Equipos de generacion electrica, aparatos y accesorios electricos- Depreciaciones acumuladas</v>
          </cell>
          <cell r="C204">
            <v>0</v>
          </cell>
          <cell r="D204">
            <v>511.83999999999799</v>
          </cell>
          <cell r="E204">
            <v>0</v>
          </cell>
          <cell r="F204">
            <v>511.83999999999799</v>
          </cell>
          <cell r="G204">
            <v>-511.83999999999799</v>
          </cell>
        </row>
        <row r="205">
          <cell r="A205" t="str">
            <v>5.1.04.01.01.99</v>
          </cell>
          <cell r="B205" t="str">
            <v>Depreciaciones de otras propiedades, planta y equipos</v>
          </cell>
          <cell r="C205">
            <v>0</v>
          </cell>
          <cell r="D205">
            <v>796.47999999981403</v>
          </cell>
          <cell r="E205">
            <v>0</v>
          </cell>
          <cell r="F205">
            <v>796.47999999981403</v>
          </cell>
          <cell r="G205">
            <v>-796.47999999981403</v>
          </cell>
        </row>
        <row r="206">
          <cell r="A206" t="str">
            <v>5.1.04.02.05.03</v>
          </cell>
          <cell r="B206" t="str">
            <v>Amortizaciones de programas de informática y base de datos</v>
          </cell>
          <cell r="C206">
            <v>0</v>
          </cell>
          <cell r="D206">
            <v>212817.65999999701</v>
          </cell>
          <cell r="E206">
            <v>0</v>
          </cell>
          <cell r="F206">
            <v>212817.65999999701</v>
          </cell>
          <cell r="G206">
            <v>-212817.65999999701</v>
          </cell>
        </row>
        <row r="207">
          <cell r="A207" t="str">
            <v>5.1.05.01.01</v>
          </cell>
          <cell r="B207" t="str">
            <v>Deterioro y pérdidas de alimentos y productos agroforestales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5.1.05.01.02</v>
          </cell>
          <cell r="B208" t="str">
            <v>Deterioro y pérdidas de textiles y vestuarios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5.1.05.01.03</v>
          </cell>
          <cell r="B209" t="str">
            <v>Deterioro y pérdidas de productos de papel, cartón e impresos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5.1.05.01.04</v>
          </cell>
          <cell r="B210" t="str">
            <v>Deterioro y pérdidas de materiales y útiles médicos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5.1.06.01.01.06</v>
          </cell>
          <cell r="B211" t="str">
            <v>Deterioro de equipos y mobiliarios de oficina y alojamiento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5.1.07.01.03</v>
          </cell>
          <cell r="B212" t="str">
            <v>Otros gastos operativos de instituciones empresariales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5.2.01.01.01.02</v>
          </cell>
          <cell r="B213" t="str">
            <v>Ayudas a hogares y personas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5.2.01.04.01</v>
          </cell>
          <cell r="B214" t="str">
            <v>Subvenciones a empresas del sector privado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5.2.01.04.02</v>
          </cell>
          <cell r="B215" t="str">
            <v>Subvenciones a empresas y cuasiempresas públicas no financieras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5.2.01.04.03</v>
          </cell>
          <cell r="B216" t="str">
            <v>Subvenciones a instituciones públicas financieras no monetarias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5.2.01.04.04</v>
          </cell>
          <cell r="B217" t="str">
            <v>Subvenciones a instituciones públicas financieras monetarias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5.4.03.01.03.03</v>
          </cell>
          <cell r="B218" t="str">
            <v>Pérdidas por deterioro de otros ingresos sin contraprestación a cobrar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5.4.09.99</v>
          </cell>
          <cell r="B219" t="str">
            <v>Otros gastos financieros varios</v>
          </cell>
          <cell r="C219">
            <v>0</v>
          </cell>
          <cell r="D219">
            <v>3024.4999999999995</v>
          </cell>
          <cell r="E219">
            <v>0</v>
          </cell>
          <cell r="F219">
            <v>3024.4999999999995</v>
          </cell>
          <cell r="G219">
            <v>-3024.4999999999995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D170-7513-4075-A8A6-28488268DE31}">
  <sheetPr>
    <tabColor rgb="FFFFC000"/>
  </sheetPr>
  <dimension ref="A8:O453"/>
  <sheetViews>
    <sheetView tabSelected="1" view="pageBreakPreview" zoomScaleNormal="100" zoomScaleSheetLayoutView="100" workbookViewId="0">
      <selection activeCell="I195" sqref="I195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E17+E82</f>
        <v>133995347.3484495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60321007.48593282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E19+E23+E36+E68+E65</f>
        <v>60321007.48593282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192295.34</v>
      </c>
      <c r="E19" s="19">
        <f>+D20</f>
        <v>192295.34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192295.34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COMPROBACION'!$A$4:$G$219,7,FALSE),0)</f>
        <v>62295.34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COMPROBACION'!$A$4:$G$219,7,FALSE),0)</f>
        <v>130000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47099429.839999989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40958088.209999986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40958088.209999986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COMPROBACION'!$A$4:$G$219,7,FALSE),0)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COMPROBACION'!$A$4:$G$219,7,FALSE),0)</f>
        <v>37060419.449999988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COMPROBACION'!$A$4:$G$219,7,FALSE),0)</f>
        <v>3847668.76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6141341.6300000045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311433.8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COMPROBACION'!$A$4:$G$219,7,FALSE),0)</f>
        <v>311433.8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5829907.8300000047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COMPROBACION'!$A$4:$G$219,7,FALSE),0)</f>
        <v>21301.88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COMPROBACION'!$A$4:$G$219,7,FALSE),0)</f>
        <v>5808605.9500000048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D37+D54</f>
        <v>9421666.459999999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COMPROBACION'!$A$4:$G$219,7,FALSE),0)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COMPROBACION'!$A$4:$G$219,7,FALSE),0)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COMPROBACION'!$A$4:$G$219,7,FALSE),0)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COMPROBACION'!$A$4:$G$219,7,FALSE),0)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COMPROBACION'!$A$4:$G$219,7,FALSE),0)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COMPROBACION'!$A$4:$G$219,7,FALSE),0)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COMPROBACION'!$A$4:$G$219,7,FALSE),0)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COMPROBACION'!$A$4:$G$219,7,FALSE),0)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COMPROBACION'!$A$4:$G$219,7,FALSE),0)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COMPROBACION'!$A$4:$G$219,7,FALSE),0)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COMPROBACION'!$A$4:$G$219,7,FALSE),0)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COMPROBACION'!$A$4:$G$219,7,FALSE),0)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COMPROBACION'!$A$4:$G$219,7,FALSE),0)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COMPROBACION'!$A$4:$G$219,7,FALSE),0)</f>
        <v>36000</v>
      </c>
      <c r="E51" s="24"/>
      <c r="G51" s="38"/>
      <c r="H51" s="38"/>
      <c r="L51" s="4"/>
    </row>
    <row r="52" spans="1:15" x14ac:dyDescent="0.25">
      <c r="A52" s="21" t="s">
        <v>72</v>
      </c>
      <c r="B52" s="36" t="s">
        <v>73</v>
      </c>
      <c r="C52" s="37"/>
      <c r="D52" s="23">
        <f>+IFERROR(VLOOKUP(A52,'[1]BALANCE DE COMPROBACION'!$A$4:$G$219,7,FALSE),0)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74</v>
      </c>
      <c r="B54" s="11" t="s">
        <v>75</v>
      </c>
      <c r="C54" s="24"/>
      <c r="D54" s="19">
        <f>D55</f>
        <v>8489990.629999999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77</v>
      </c>
      <c r="C55" s="24"/>
      <c r="D55" s="19">
        <f>D56</f>
        <v>8489990.629999999</v>
      </c>
      <c r="E55" s="7"/>
      <c r="G55" s="38"/>
      <c r="H55" s="38"/>
      <c r="L55" s="4"/>
    </row>
    <row r="56" spans="1:15" ht="25.5" x14ac:dyDescent="0.25">
      <c r="A56" s="16" t="s">
        <v>78</v>
      </c>
      <c r="B56" s="11" t="s">
        <v>77</v>
      </c>
      <c r="C56" s="24"/>
      <c r="D56" s="19">
        <f>D57+D58</f>
        <v>8489990.629999999</v>
      </c>
      <c r="E56" s="7"/>
      <c r="G56" s="38"/>
      <c r="H56" s="38"/>
      <c r="L56" s="4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COMPROBACION'!$A$4:$G$219,7,FALSE),0)</f>
        <v>6571677.46</v>
      </c>
      <c r="E57" s="24"/>
      <c r="G57" s="38"/>
      <c r="H57" s="38"/>
      <c r="J57" t="s">
        <v>81</v>
      </c>
      <c r="L57"/>
    </row>
    <row r="58" spans="1:15" x14ac:dyDescent="0.25">
      <c r="A58" s="21" t="s">
        <v>82</v>
      </c>
      <c r="B58" s="27" t="s">
        <v>83</v>
      </c>
      <c r="C58" s="24"/>
      <c r="D58" s="23">
        <f>+IFERROR(VLOOKUP(A58,'[1]BALANCE DE COMPROBACION'!$A$4:$G$219,7,FALSE),0)</f>
        <v>1918313.1699999985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84</v>
      </c>
      <c r="B65" s="11" t="s">
        <v>85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86</v>
      </c>
      <c r="B66" s="27" t="s">
        <v>87</v>
      </c>
      <c r="C66" s="24"/>
      <c r="D66" s="23">
        <f>+IFERROR(VLOOKUP(A66,'[1]BALANCE DE COMPROBACION'!$A$4:$G$219,7,FALSE),0)</f>
        <v>0</v>
      </c>
      <c r="E66" s="24"/>
      <c r="G66" s="38"/>
      <c r="H66" s="38"/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COMPROBACION'!$A$4:$G$219,7,FALSE),0)</f>
        <v>0</v>
      </c>
      <c r="E67" s="24"/>
      <c r="G67" s="38"/>
      <c r="H67" s="38"/>
      <c r="J67" s="20"/>
      <c r="L67"/>
    </row>
    <row r="68" spans="1:12" x14ac:dyDescent="0.25">
      <c r="A68" s="16" t="s">
        <v>88</v>
      </c>
      <c r="B68" s="11" t="s">
        <v>89</v>
      </c>
      <c r="C68" s="24"/>
      <c r="D68" s="23">
        <f>+IFERROR(VLOOKUP(A68,'[1]BALANCE DE COMPROBACION'!$A$4:$G$219,7,FALSE),0)</f>
        <v>0</v>
      </c>
      <c r="E68" s="19">
        <f>+D69+D79</f>
        <v>3607615.8459328292</v>
      </c>
      <c r="G68" s="38"/>
      <c r="H68" s="38"/>
      <c r="I68" s="38"/>
      <c r="L68" s="4"/>
    </row>
    <row r="69" spans="1:12" ht="25.5" x14ac:dyDescent="0.25">
      <c r="A69" s="21" t="s">
        <v>90</v>
      </c>
      <c r="B69" s="27" t="s">
        <v>91</v>
      </c>
      <c r="C69" s="41"/>
      <c r="D69" s="23">
        <f>+IFERROR(VLOOKUP(A69,'[1]BALANCE DE COMPROBACION'!$A$4:$G$219,7,FALSE),0)</f>
        <v>3607615.8459328292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92</v>
      </c>
      <c r="B70" s="11" t="s">
        <v>93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94</v>
      </c>
      <c r="B71" s="27" t="s">
        <v>93</v>
      </c>
      <c r="C71" s="24"/>
      <c r="D71" s="23">
        <f>+IFERROR(VLOOKUP(A71,'[1]BALANCE DE COMPROBACION'!$A$4:$G$219,7,FALSE),0)</f>
        <v>0</v>
      </c>
      <c r="E71" s="24"/>
      <c r="G71" s="38"/>
      <c r="H71" s="38"/>
      <c r="L71" s="4"/>
    </row>
    <row r="72" spans="1:12" hidden="1" x14ac:dyDescent="0.25">
      <c r="A72" s="16" t="s">
        <v>95</v>
      </c>
      <c r="B72" s="11" t="s">
        <v>96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97</v>
      </c>
      <c r="B73" s="27" t="s">
        <v>96</v>
      </c>
      <c r="C73" s="24"/>
      <c r="D73" s="23">
        <f>+IFERROR(VLOOKUP(A73,'[1]BALANCE DE COMPROBACION'!$A$4:$G$219,7,FALSE),0)</f>
        <v>0</v>
      </c>
      <c r="E73" s="24"/>
      <c r="G73" s="38"/>
      <c r="H73" s="38"/>
      <c r="L73" s="4"/>
    </row>
    <row r="74" spans="1:12" hidden="1" x14ac:dyDescent="0.25">
      <c r="A74" s="16" t="s">
        <v>98</v>
      </c>
      <c r="B74" s="11" t="s">
        <v>99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100</v>
      </c>
      <c r="B75" s="27" t="s">
        <v>99</v>
      </c>
      <c r="C75" s="24"/>
      <c r="D75" s="23">
        <f>+IFERROR(VLOOKUP(A75,'[1]BALANCE DE COMPROBACION'!$A$4:$G$219,7,FALSE),0)</f>
        <v>0</v>
      </c>
      <c r="E75" s="24"/>
      <c r="G75" s="38"/>
      <c r="H75" s="38"/>
      <c r="L75" s="4"/>
    </row>
    <row r="76" spans="1:12" hidden="1" x14ac:dyDescent="0.25">
      <c r="A76" s="16" t="s">
        <v>101</v>
      </c>
      <c r="B76" s="11" t="s">
        <v>102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103</v>
      </c>
      <c r="B77" s="27" t="s">
        <v>102</v>
      </c>
      <c r="C77" s="24"/>
      <c r="D77" s="23">
        <f>+IFERROR(VLOOKUP(A77,'[1]BALANCE DE COMPROBACION'!$A$4:$G$219,7,FALSE),0)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104</v>
      </c>
      <c r="B79" s="11" t="s">
        <v>105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106</v>
      </c>
      <c r="B80" s="27" t="s">
        <v>107</v>
      </c>
      <c r="C80" s="24"/>
      <c r="D80" s="23">
        <f>+IFERROR(VLOOKUP(A80,'[1]BALANCE DE COMPROBACION'!$A$4:$G$219,7,FALSE),0)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108</v>
      </c>
      <c r="C82" s="24"/>
      <c r="D82" s="23"/>
      <c r="E82" s="19">
        <f>E83+E134+E106</f>
        <v>73674339.862516671</v>
      </c>
      <c r="G82" s="38"/>
      <c r="H82" s="38"/>
      <c r="I82" s="14"/>
      <c r="J82" s="29"/>
      <c r="K82" s="29"/>
      <c r="L82" s="43"/>
    </row>
    <row r="83" spans="1:12" x14ac:dyDescent="0.25">
      <c r="A83" s="16" t="s">
        <v>109</v>
      </c>
      <c r="B83" s="11" t="s">
        <v>110</v>
      </c>
      <c r="C83" s="24"/>
      <c r="D83" s="8"/>
      <c r="E83" s="19">
        <f>D84</f>
        <v>68492126.112516671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111</v>
      </c>
      <c r="B84" s="11" t="s">
        <v>112</v>
      </c>
      <c r="C84" s="24"/>
      <c r="D84" s="19">
        <f>+D85+D86+D92+D96+D98+D100+D101+D102+D103+D104+D105+D110</f>
        <v>68492126.112516671</v>
      </c>
      <c r="E84" s="24"/>
      <c r="G84" s="38"/>
      <c r="H84" s="38"/>
      <c r="J84" s="29"/>
      <c r="L84" s="43"/>
    </row>
    <row r="85" spans="1:12" x14ac:dyDescent="0.25">
      <c r="A85" s="16" t="s">
        <v>113</v>
      </c>
      <c r="B85" s="11" t="s">
        <v>114</v>
      </c>
      <c r="C85" s="24"/>
      <c r="D85" s="23">
        <f>+IFERROR(VLOOKUP(A85,'[1]BALANCE DE COMPROBACION'!$A$4:$G$219,7,FALSE),0)</f>
        <v>51064067.489999995</v>
      </c>
      <c r="E85" s="24"/>
      <c r="G85" s="38"/>
      <c r="H85" s="38"/>
      <c r="J85" s="29"/>
      <c r="L85" s="43"/>
    </row>
    <row r="86" spans="1:12" ht="25.5" x14ac:dyDescent="0.25">
      <c r="A86" s="16" t="s">
        <v>115</v>
      </c>
      <c r="B86" s="11" t="s">
        <v>116</v>
      </c>
      <c r="C86" s="24"/>
      <c r="D86" s="19">
        <f>SUM(D87:D91)</f>
        <v>52376515.080000006</v>
      </c>
      <c r="E86" s="24"/>
      <c r="G86" s="38"/>
      <c r="H86" s="38"/>
      <c r="J86" s="29"/>
      <c r="L86" s="43"/>
    </row>
    <row r="87" spans="1:12" x14ac:dyDescent="0.25">
      <c r="A87" s="21" t="s">
        <v>117</v>
      </c>
      <c r="B87" s="27" t="s">
        <v>118</v>
      </c>
      <c r="C87" s="24"/>
      <c r="D87" s="23">
        <f>+IFERROR(VLOOKUP(A87,'[1]BALANCE DE COMPROBACION'!$A$4:$G$219,7,FALSE),0)</f>
        <v>25675390.450000003</v>
      </c>
      <c r="E87" s="24"/>
      <c r="G87" s="38"/>
      <c r="H87" s="38"/>
      <c r="I87" s="14"/>
      <c r="J87" s="29"/>
      <c r="L87" s="43"/>
    </row>
    <row r="88" spans="1:12" x14ac:dyDescent="0.25">
      <c r="A88" s="21" t="s">
        <v>119</v>
      </c>
      <c r="B88" s="27" t="s">
        <v>120</v>
      </c>
      <c r="C88" s="24"/>
      <c r="D88" s="23">
        <f>+IFERROR(VLOOKUP(A88,'[1]BALANCE DE COMPROBACION'!$A$4:$G$219,7,FALSE),0)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121</v>
      </c>
      <c r="B89" s="27" t="s">
        <v>122</v>
      </c>
      <c r="C89" s="24"/>
      <c r="D89" s="23">
        <f>+IFERROR(VLOOKUP(A89,'[1]BALANCE DE COMPROBACION'!$A$4:$G$219,7,FALSE),0)</f>
        <v>15219687.810000002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123</v>
      </c>
      <c r="B90" s="27" t="s">
        <v>124</v>
      </c>
      <c r="C90" s="24"/>
      <c r="D90" s="23">
        <f>+IFERROR(VLOOKUP(A90,'[1]BALANCE DE COMPROBACION'!$A$4:$G$219,7,FALSE),0)</f>
        <v>8356836.1199999992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125</v>
      </c>
      <c r="B91" s="27" t="s">
        <v>126</v>
      </c>
      <c r="C91" s="24"/>
      <c r="D91" s="23">
        <f>+IFERROR(VLOOKUP(A91,'[1]BALANCE DE COMPROBACION'!$A$4:$G$219,7,FALSE),0)</f>
        <v>2973324.7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127</v>
      </c>
      <c r="B92" s="11" t="s">
        <v>128</v>
      </c>
      <c r="C92" s="24"/>
      <c r="D92" s="19">
        <f>SUM(D93:D95)</f>
        <v>1447736.71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129</v>
      </c>
      <c r="B93" s="27" t="s">
        <v>130</v>
      </c>
      <c r="C93" s="24"/>
      <c r="D93" s="23">
        <f>+IFERROR(VLOOKUP(A93,'[1]BALANCE DE COMPROBACION'!$A$4:$G$219,7,FALSE),0)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131</v>
      </c>
      <c r="B94" s="27" t="s">
        <v>132</v>
      </c>
      <c r="C94" s="24"/>
      <c r="D94" s="23">
        <f>+IFERROR(VLOOKUP(A94,'[1]BALANCE DE COMPROBACION'!$A$4:$G$219,7,FALSE),0)</f>
        <v>1440361.03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133</v>
      </c>
      <c r="B95" s="27" t="s">
        <v>134</v>
      </c>
      <c r="C95" s="24"/>
      <c r="D95" s="23">
        <f>+IFERROR(VLOOKUP(A95,'[1]BALANCE DE COMPROBACION'!$A$4:$G$219,7,FALSE),0)</f>
        <v>7375.679999999993</v>
      </c>
      <c r="E95" s="24"/>
      <c r="G95" s="38"/>
      <c r="H95" s="38"/>
      <c r="I95" s="14"/>
      <c r="L95" s="4"/>
    </row>
    <row r="96" spans="1:12" ht="25.5" x14ac:dyDescent="0.25">
      <c r="A96" s="16" t="s">
        <v>135</v>
      </c>
      <c r="B96" s="11" t="s">
        <v>136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137</v>
      </c>
      <c r="B97" s="27" t="s">
        <v>138</v>
      </c>
      <c r="C97" s="24"/>
      <c r="D97" s="23">
        <f>+IFERROR(VLOOKUP(A97,'[1]BALANCE DE COMPROBACION'!$A$4:$G$219,7,FALSE),0)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139</v>
      </c>
      <c r="B98" s="11" t="s">
        <v>140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141</v>
      </c>
      <c r="B99" s="27" t="s">
        <v>142</v>
      </c>
      <c r="C99" s="24"/>
      <c r="D99" s="23">
        <f>+IFERROR(VLOOKUP(A99,'[1]BALANCE DE COMPROBACION'!$A$4:$G$219,7,FALSE),0)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143</v>
      </c>
      <c r="B100" s="27" t="s">
        <v>144</v>
      </c>
      <c r="C100" s="24"/>
      <c r="D100" s="23">
        <f>+IFERROR(VLOOKUP(A100,'[1]BALANCE DE COMPROBACION'!$A$4:$G$219,7,FALSE),0)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145</v>
      </c>
      <c r="B101" s="27" t="s">
        <v>146</v>
      </c>
      <c r="C101" s="24"/>
      <c r="D101" s="23">
        <f>+IFERROR(VLOOKUP(A101,'[1]BALANCE DE COMPROBACION'!$A$4:$G$219,7,FALSE),0)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147</v>
      </c>
      <c r="B102" s="27" t="s">
        <v>148</v>
      </c>
      <c r="C102" s="24"/>
      <c r="D102" s="23">
        <f>+IFERROR(VLOOKUP(A102,'[1]BALANCE DE COMPROBACION'!$A$4:$G$219,7,FALSE),0)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149</v>
      </c>
      <c r="B103" s="27" t="s">
        <v>150</v>
      </c>
      <c r="C103" s="24"/>
      <c r="D103" s="23">
        <f>+IFERROR(VLOOKUP(A103,'[1]BALANCE DE COMPROBACION'!$A$4:$G$219,7,FALSE),0)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151</v>
      </c>
      <c r="B104" s="27" t="s">
        <v>152</v>
      </c>
      <c r="C104" s="24"/>
      <c r="D104" s="23">
        <f>+IFERROR(VLOOKUP(A104,'[1]BALANCE DE COMPROBACION'!$A$4:$G$219,7,FALSE),0)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153</v>
      </c>
      <c r="B105" s="27" t="s">
        <v>154</v>
      </c>
      <c r="C105" s="24"/>
      <c r="D105" s="23">
        <f>+IFERROR(VLOOKUP(A105,'[1]BALANCE DE COMPROBACION'!$A$4:$G$219,7,FALSE),0)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155</v>
      </c>
      <c r="B106" s="11" t="s">
        <v>156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157</v>
      </c>
      <c r="B107" s="11" t="s">
        <v>158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159</v>
      </c>
      <c r="B108" s="11" t="s">
        <v>160</v>
      </c>
      <c r="C108" s="24"/>
      <c r="D108" s="23">
        <f>+IFERROR(VLOOKUP(A108,'[1]BALANCE DE COMPROBACION'!$A$4:$G$219,7,FALSE),0)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/>
      <c r="L109" s="4"/>
    </row>
    <row r="110" spans="1:15" x14ac:dyDescent="0.25">
      <c r="A110" s="16"/>
      <c r="B110" s="11" t="s">
        <v>161</v>
      </c>
      <c r="C110" s="24"/>
      <c r="D110" s="46">
        <f>SUM(D111:D132)</f>
        <v>-90133974.437483341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162</v>
      </c>
      <c r="B111" s="27" t="s">
        <v>163</v>
      </c>
      <c r="C111" s="24"/>
      <c r="D111" s="47">
        <f>+IFERROR(VLOOKUP(A111,'[1]BALANCE DE COMPROBACION'!$A$4:$G$219,7,FALSE),0)</f>
        <v>-19395549.047483344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164</v>
      </c>
      <c r="B112" s="27" t="s">
        <v>165</v>
      </c>
      <c r="C112" s="24"/>
      <c r="D112" s="47">
        <f>+IFERROR(VLOOKUP(A112,'[1]BALANCE DE COMPROBACION'!$A$4:$G$219,7,FALSE),0)</f>
        <v>-16566729.27</v>
      </c>
      <c r="E112" s="24"/>
      <c r="G112" s="38"/>
      <c r="H112" s="23"/>
      <c r="I112" s="14"/>
      <c r="L112" s="4"/>
    </row>
    <row r="113" spans="1:12" ht="25.5" x14ac:dyDescent="0.25">
      <c r="A113" s="21" t="s">
        <v>166</v>
      </c>
      <c r="B113" s="27" t="s">
        <v>167</v>
      </c>
      <c r="C113" s="24"/>
      <c r="D113" s="47">
        <f>+IFERROR(VLOOKUP(A113,'[1]BALANCE DE COMPROBACION'!$A$4:$G$219,7,FALSE),0)</f>
        <v>-81050.960000000006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168</v>
      </c>
      <c r="B119" s="27" t="s">
        <v>169</v>
      </c>
      <c r="C119" s="24"/>
      <c r="D119" s="47">
        <f>+IFERROR(VLOOKUP(A119,'[1]BALANCE DE COMPROBACION'!$A$4:$G$219,7,FALSE),0)</f>
        <v>-11606854.59</v>
      </c>
      <c r="E119" s="24"/>
      <c r="G119" s="38"/>
      <c r="H119" s="23"/>
      <c r="I119" s="14"/>
      <c r="L119" s="4"/>
    </row>
    <row r="120" spans="1:12" ht="25.5" x14ac:dyDescent="0.25">
      <c r="A120" s="21" t="s">
        <v>170</v>
      </c>
      <c r="B120" s="27" t="s">
        <v>171</v>
      </c>
      <c r="C120" s="24"/>
      <c r="D120" s="47">
        <f>+IFERROR(VLOOKUP(A120,'[1]BALANCE DE COMPROBACION'!$A$4:$G$219,7,FALSE),0)</f>
        <v>-2646936.8499999996</v>
      </c>
      <c r="E120" s="24"/>
      <c r="G120" s="38"/>
      <c r="H120" s="23"/>
      <c r="I120" s="14"/>
      <c r="L120" s="4"/>
    </row>
    <row r="121" spans="1:12" ht="25.5" x14ac:dyDescent="0.25">
      <c r="A121" s="21" t="s">
        <v>172</v>
      </c>
      <c r="B121" s="27" t="s">
        <v>173</v>
      </c>
      <c r="C121" s="24"/>
      <c r="D121" s="47">
        <f>+IFERROR(VLOOKUP(A121,'[1]BALANCE DE COMPROBACION'!$A$4:$G$219,7,FALSE),0)</f>
        <v>-1437293.57</v>
      </c>
      <c r="E121" s="24"/>
      <c r="G121" s="38"/>
      <c r="H121" s="23"/>
      <c r="I121" s="14"/>
      <c r="L121" s="4"/>
    </row>
    <row r="122" spans="1:12" ht="25.5" x14ac:dyDescent="0.25">
      <c r="A122" s="21" t="s">
        <v>174</v>
      </c>
      <c r="B122" s="27" t="s">
        <v>175</v>
      </c>
      <c r="C122" s="24"/>
      <c r="D122" s="47">
        <f>+IFERROR(VLOOKUP(A122,'[1]BALANCE DE COMPROBACION'!$A$4:$G$219,7,FALSE),0)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176</v>
      </c>
      <c r="B123" s="27" t="s">
        <v>132</v>
      </c>
      <c r="C123" s="24"/>
      <c r="D123" s="47">
        <f>+IFERROR(VLOOKUP(A123,'[1]BALANCE DE COMPROBACION'!$A$4:$G$219,7,FALSE),0)</f>
        <v>-414000.04</v>
      </c>
      <c r="E123" s="24"/>
      <c r="G123" s="38"/>
      <c r="H123" s="23"/>
      <c r="I123" s="14"/>
      <c r="L123" s="4"/>
    </row>
    <row r="124" spans="1:12" ht="25.5" x14ac:dyDescent="0.25">
      <c r="A124" s="21" t="s">
        <v>177</v>
      </c>
      <c r="B124" s="27" t="s">
        <v>134</v>
      </c>
      <c r="C124" s="24"/>
      <c r="D124" s="47">
        <f>+IFERROR(VLOOKUP(A124,'[1]BALANCE DE COMPROBACION'!$A$4:$G$219,7,FALSE),0)</f>
        <v>-2334.67</v>
      </c>
      <c r="E124" s="24"/>
      <c r="G124" s="38"/>
      <c r="H124" s="23"/>
      <c r="I124" s="14"/>
      <c r="L124" s="4"/>
    </row>
    <row r="125" spans="1:12" ht="25.5" x14ac:dyDescent="0.25">
      <c r="A125" s="21" t="s">
        <v>178</v>
      </c>
      <c r="B125" s="27" t="s">
        <v>179</v>
      </c>
      <c r="C125" s="24"/>
      <c r="D125" s="47">
        <f>+IFERROR(VLOOKUP(A125,'[1]BALANCE DE COMPROBACION'!$A$4:$G$219,7,FALSE),0)</f>
        <v>-63015.89</v>
      </c>
      <c r="E125" s="24"/>
      <c r="G125" s="38"/>
      <c r="H125" s="23"/>
      <c r="I125" s="14"/>
      <c r="L125" s="4"/>
    </row>
    <row r="126" spans="1:12" ht="25.5" x14ac:dyDescent="0.25">
      <c r="A126" s="21" t="s">
        <v>180</v>
      </c>
      <c r="B126" s="27" t="s">
        <v>181</v>
      </c>
      <c r="C126" s="24"/>
      <c r="D126" s="47">
        <f>+IFERROR(VLOOKUP(A126,'[1]BALANCE DE COMPROBACION'!$A$4:$G$219,7,FALSE),0)</f>
        <v>-35838545.93</v>
      </c>
      <c r="E126" s="24"/>
      <c r="G126" s="38"/>
      <c r="H126" s="23"/>
      <c r="I126" s="14"/>
      <c r="L126" s="4"/>
    </row>
    <row r="127" spans="1:12" ht="25.5" x14ac:dyDescent="0.25">
      <c r="A127" s="21" t="s">
        <v>182</v>
      </c>
      <c r="B127" s="27" t="s">
        <v>183</v>
      </c>
      <c r="C127" s="24"/>
      <c r="D127" s="47">
        <f>+IFERROR(VLOOKUP(A127,'[1]BALANCE DE COMPROBACION'!$A$4:$G$219,7,FALSE),0)</f>
        <v>-82053.539999999994</v>
      </c>
      <c r="E127" s="24"/>
      <c r="G127" s="38"/>
      <c r="H127" s="23"/>
      <c r="I127" s="14"/>
      <c r="L127" s="4"/>
    </row>
    <row r="128" spans="1:12" ht="38.25" x14ac:dyDescent="0.25">
      <c r="A128" s="21" t="s">
        <v>184</v>
      </c>
      <c r="B128" s="27" t="s">
        <v>185</v>
      </c>
      <c r="C128" s="24"/>
      <c r="D128" s="47">
        <f>+IFERROR(VLOOKUP(A128,'[1]BALANCE DE COMPROBACION'!$A$4:$G$219,7,FALSE),0)</f>
        <v>-17846.21</v>
      </c>
      <c r="E128" s="24"/>
      <c r="G128" s="38"/>
      <c r="H128" s="23"/>
      <c r="I128" s="14"/>
      <c r="L128" s="4"/>
    </row>
    <row r="129" spans="1:13" ht="38.25" x14ac:dyDescent="0.25">
      <c r="A129" s="21" t="s">
        <v>186</v>
      </c>
      <c r="B129" s="27" t="s">
        <v>187</v>
      </c>
      <c r="C129" s="24"/>
      <c r="D129" s="47">
        <f>+IFERROR(VLOOKUP(A129,'[1]BALANCE DE COMPROBACION'!$A$4:$G$219,7,FALSE),0)</f>
        <v>-267509.96000000002</v>
      </c>
      <c r="E129" s="24"/>
      <c r="G129" s="38"/>
      <c r="H129" s="23"/>
      <c r="I129" s="14"/>
      <c r="L129" s="4"/>
    </row>
    <row r="130" spans="1:13" ht="38.25" x14ac:dyDescent="0.25">
      <c r="A130" s="21" t="s">
        <v>188</v>
      </c>
      <c r="B130" s="27" t="s">
        <v>189</v>
      </c>
      <c r="C130" s="24"/>
      <c r="D130" s="47">
        <f>+IFERROR(VLOOKUP(A130,'[1]BALANCE DE COMPROBACION'!$A$4:$G$219,7,FALSE),0)</f>
        <v>-15385.91</v>
      </c>
      <c r="E130" s="24"/>
      <c r="G130" s="38"/>
      <c r="H130" s="23"/>
      <c r="I130" s="14"/>
      <c r="L130" s="4"/>
    </row>
    <row r="131" spans="1:13" ht="25.5" x14ac:dyDescent="0.25">
      <c r="A131" s="21" t="s">
        <v>190</v>
      </c>
      <c r="B131" s="27" t="s">
        <v>191</v>
      </c>
      <c r="C131" s="24"/>
      <c r="D131" s="47">
        <f>+IFERROR(VLOOKUP(A131,'[1]BALANCE DE COMPROBACION'!$A$4:$G$219,7,FALSE),0)</f>
        <v>-1055541.45</v>
      </c>
      <c r="E131" s="24"/>
      <c r="G131" s="38"/>
      <c r="H131" s="23"/>
      <c r="I131" s="14"/>
      <c r="L131" s="4"/>
    </row>
    <row r="132" spans="1:13" ht="25.5" x14ac:dyDescent="0.25">
      <c r="A132" s="21" t="s">
        <v>192</v>
      </c>
      <c r="B132" s="27" t="s">
        <v>193</v>
      </c>
      <c r="C132" s="24"/>
      <c r="D132" s="47">
        <f>+IFERROR(VLOOKUP(A132,'[1]BALANCE DE COMPROBACION'!$A$4:$G$219,7,FALSE),0)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194</v>
      </c>
      <c r="B134" s="11" t="s">
        <v>195</v>
      </c>
      <c r="C134" s="24"/>
      <c r="D134" s="8"/>
      <c r="E134" s="19">
        <f>+D135</f>
        <v>4961553.75</v>
      </c>
      <c r="G134" s="38"/>
      <c r="H134" s="23"/>
      <c r="I134" s="14"/>
      <c r="J134" s="44"/>
      <c r="L134" s="43"/>
    </row>
    <row r="135" spans="1:13" ht="25.5" x14ac:dyDescent="0.25">
      <c r="A135" s="16" t="s">
        <v>196</v>
      </c>
      <c r="B135" s="11" t="s">
        <v>197</v>
      </c>
      <c r="C135" s="24"/>
      <c r="D135" s="19">
        <f>+D136+D140</f>
        <v>4961553.75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198</v>
      </c>
      <c r="B136" s="27" t="s">
        <v>199</v>
      </c>
      <c r="C136" s="24"/>
      <c r="D136" s="23">
        <f>+IFERROR(VLOOKUP(A136,'[1]BALANCE DE COMPROBACION'!$A$4:$G$219,7,FALSE),0)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200</v>
      </c>
      <c r="B137" s="27" t="s">
        <v>201</v>
      </c>
      <c r="C137" s="24"/>
      <c r="D137" s="23">
        <f>+IFERROR(VLOOKUP(A137,'[1]BALANCE DE COMPROBACION'!$A$4:$G$219,7,FALSE),0)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202</v>
      </c>
      <c r="C138" s="24"/>
      <c r="D138" s="23">
        <f>+IFERROR(VLOOKUP(A138,'[1]BALANCE DE COMPROBACION'!$A$4:$G$219,7,FALSE),0)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203</v>
      </c>
      <c r="C139" s="24"/>
      <c r="D139" s="23">
        <f>+IFERROR(VLOOKUP(A139,'[1]BALANCE DE COMPROBACION'!$A$4:$G$219,7,FALSE),0)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204</v>
      </c>
      <c r="B140" s="11" t="s">
        <v>205</v>
      </c>
      <c r="C140" s="24"/>
      <c r="D140" s="47">
        <f>+IFERROR(VLOOKUP(A140,'[1]BALANCE DE COMPROBACION'!$A$4:$G$219,7,FALSE),0)</f>
        <v>-8599606.8599999994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206</v>
      </c>
      <c r="C142" s="24"/>
      <c r="D142" s="24"/>
      <c r="E142" s="19">
        <f>D143</f>
        <v>8600701.9800000004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207</v>
      </c>
      <c r="C143" s="24"/>
      <c r="D143" s="19">
        <f>D144+D149+D156+D161</f>
        <v>8600701.9800000004</v>
      </c>
      <c r="E143" s="19"/>
      <c r="G143" s="38"/>
      <c r="H143" s="38"/>
      <c r="I143" s="14"/>
      <c r="L143" s="4"/>
    </row>
    <row r="144" spans="1:13" x14ac:dyDescent="0.25">
      <c r="A144" s="21" t="s">
        <v>208</v>
      </c>
      <c r="B144" s="11" t="s">
        <v>209</v>
      </c>
      <c r="C144" s="24"/>
      <c r="D144" s="19">
        <f>+D145</f>
        <v>8070547.8800000008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210</v>
      </c>
      <c r="B145" s="11" t="s">
        <v>211</v>
      </c>
      <c r="C145" s="24"/>
      <c r="D145" s="19">
        <f>+D146+D147</f>
        <v>8070547.8800000008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212</v>
      </c>
      <c r="B146" s="11" t="s">
        <v>213</v>
      </c>
      <c r="C146" s="24"/>
      <c r="D146" s="23">
        <f>+IFERROR(VLOOKUP(A146,'[1]BALANCE DE COMPROBACION'!$A$4:$G$219,7,FALSE),0)</f>
        <v>1902645.8000000007</v>
      </c>
      <c r="E146" s="19"/>
      <c r="G146" s="38"/>
      <c r="H146" s="38"/>
      <c r="I146" s="14"/>
      <c r="L146" s="4"/>
    </row>
    <row r="147" spans="1:13" x14ac:dyDescent="0.25">
      <c r="A147" s="21" t="s">
        <v>214</v>
      </c>
      <c r="B147" s="11" t="s">
        <v>215</v>
      </c>
      <c r="C147" s="24"/>
      <c r="D147" s="23">
        <f>+IFERROR(VLOOKUP(A147,'[1]BALANCE DE COMPROBACION'!$A$4:$G$219,7,FALSE),0)</f>
        <v>6167902.0800000001</v>
      </c>
      <c r="E147" s="19"/>
      <c r="G147" s="38"/>
      <c r="H147" s="38"/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ht="25.5" x14ac:dyDescent="0.25">
      <c r="A149" s="21" t="s">
        <v>216</v>
      </c>
      <c r="B149" s="11" t="s">
        <v>217</v>
      </c>
      <c r="C149" s="24"/>
      <c r="D149" s="19">
        <f>D150</f>
        <v>530154.10000000009</v>
      </c>
      <c r="E149" s="19"/>
      <c r="G149" s="38"/>
      <c r="H149" s="38"/>
      <c r="I149" s="14"/>
      <c r="L149" s="4"/>
    </row>
    <row r="150" spans="1:13" ht="25.5" x14ac:dyDescent="0.25">
      <c r="A150" s="21" t="s">
        <v>218</v>
      </c>
      <c r="B150" s="11" t="s">
        <v>219</v>
      </c>
      <c r="C150" s="24"/>
      <c r="D150" s="19">
        <f>+D151</f>
        <v>530154.10000000009</v>
      </c>
      <c r="E150" s="19"/>
      <c r="G150" s="38"/>
      <c r="H150" s="38"/>
      <c r="I150" s="14"/>
      <c r="L150" s="4"/>
    </row>
    <row r="151" spans="1:13" ht="25.5" x14ac:dyDescent="0.25">
      <c r="A151" s="21" t="s">
        <v>220</v>
      </c>
      <c r="B151" s="11" t="s">
        <v>221</v>
      </c>
      <c r="C151" s="24"/>
      <c r="D151" s="19">
        <f>D152+D153+D154+D155</f>
        <v>530154.10000000009</v>
      </c>
      <c r="E151" s="19"/>
      <c r="G151" s="38"/>
      <c r="H151" s="38"/>
      <c r="I151" s="14"/>
      <c r="L151" s="4"/>
    </row>
    <row r="152" spans="1:13" x14ac:dyDescent="0.25">
      <c r="A152" s="21" t="s">
        <v>222</v>
      </c>
      <c r="B152" s="27" t="s">
        <v>223</v>
      </c>
      <c r="C152" s="24"/>
      <c r="D152" s="23">
        <f>+IFERROR(VLOOKUP(A152,'[1]BALANCE DE COMPROBACION'!$A$4:$G$219,7,FALSE),0)</f>
        <v>108753.31</v>
      </c>
      <c r="E152" s="19"/>
      <c r="G152" s="38"/>
      <c r="H152" s="38"/>
      <c r="L152" s="4"/>
    </row>
    <row r="153" spans="1:13" x14ac:dyDescent="0.25">
      <c r="A153" s="21" t="s">
        <v>224</v>
      </c>
      <c r="B153" s="27" t="s">
        <v>225</v>
      </c>
      <c r="C153" s="24"/>
      <c r="D153" s="23">
        <f>+IFERROR(VLOOKUP(A153,'[1]BALANCE DE COMPROBACION'!$A$4:$G$219,7,FALSE),0)</f>
        <v>121447.04000000001</v>
      </c>
      <c r="E153" s="19"/>
      <c r="G153" s="38"/>
      <c r="H153" s="38"/>
      <c r="L153" s="4"/>
    </row>
    <row r="154" spans="1:13" ht="18.75" x14ac:dyDescent="0.3">
      <c r="A154" s="21" t="s">
        <v>226</v>
      </c>
      <c r="B154" s="27" t="s">
        <v>227</v>
      </c>
      <c r="C154" s="24"/>
      <c r="D154" s="23">
        <f>+IFERROR(VLOOKUP(A154,'[1]BALANCE DE COMPROBACION'!$A$4:$G$219,7,FALSE),0)</f>
        <v>297904.60000000003</v>
      </c>
      <c r="E154" s="19"/>
      <c r="G154" s="38"/>
      <c r="H154" s="38"/>
      <c r="L154" s="4"/>
      <c r="M154" s="54"/>
    </row>
    <row r="155" spans="1:13" ht="18.75" x14ac:dyDescent="0.3">
      <c r="A155" s="21" t="s">
        <v>228</v>
      </c>
      <c r="B155" s="27" t="s">
        <v>229</v>
      </c>
      <c r="C155" s="24"/>
      <c r="D155" s="23">
        <f>+IFERROR(VLOOKUP(A155,'[1]BALANCE DE COMPROBACION'!$A$4:$G$219,7,FALSE),0)</f>
        <v>2049.15</v>
      </c>
      <c r="E155" s="19"/>
      <c r="G155" s="38"/>
      <c r="H155" s="38"/>
      <c r="L155" s="4"/>
      <c r="M155" s="54"/>
    </row>
    <row r="156" spans="1:13" ht="25.5" x14ac:dyDescent="0.3">
      <c r="A156" s="16" t="s">
        <v>230</v>
      </c>
      <c r="B156" s="11" t="s">
        <v>231</v>
      </c>
      <c r="C156" s="24"/>
      <c r="D156" s="19">
        <f>+D157+D158</f>
        <v>0</v>
      </c>
      <c r="E156" s="19"/>
      <c r="F156" s="55"/>
      <c r="G156" s="56"/>
      <c r="H156" s="56"/>
      <c r="L156" s="4"/>
      <c r="M156" s="54"/>
    </row>
    <row r="157" spans="1:13" ht="25.5" x14ac:dyDescent="0.3">
      <c r="A157" s="21" t="s">
        <v>232</v>
      </c>
      <c r="B157" s="27" t="s">
        <v>233</v>
      </c>
      <c r="C157" s="24"/>
      <c r="D157" s="23">
        <f>+IFERROR(VLOOKUP(A157,'[1]BALANCE DE COMPROBACION'!$A$4:$G$219,7,FALSE),0)</f>
        <v>0</v>
      </c>
      <c r="E157" s="19"/>
      <c r="G157" s="38"/>
      <c r="H157" s="38"/>
      <c r="L157" s="4"/>
      <c r="M157" s="54"/>
    </row>
    <row r="158" spans="1:13" x14ac:dyDescent="0.25">
      <c r="A158" s="21" t="s">
        <v>234</v>
      </c>
      <c r="B158" s="27" t="s">
        <v>235</v>
      </c>
      <c r="C158" s="24"/>
      <c r="D158" s="23">
        <f>+IFERROR(VLOOKUP(A158,'[1]BALANCE DE COMPROBACION'!$A$4:$G$219,7,FALSE),0)</f>
        <v>0</v>
      </c>
      <c r="E158" s="19"/>
      <c r="G158" s="38"/>
      <c r="H158" s="38"/>
      <c r="L158" s="4"/>
      <c r="M158" s="57">
        <v>65383387.790000036</v>
      </c>
    </row>
    <row r="159" spans="1:13" hidden="1" x14ac:dyDescent="0.25">
      <c r="A159" s="21"/>
      <c r="B159" s="27"/>
      <c r="C159" s="24"/>
      <c r="D159" s="23"/>
      <c r="E159" s="19"/>
      <c r="G159" s="38"/>
      <c r="H159" s="38"/>
      <c r="L159" s="4"/>
      <c r="M159" s="57">
        <v>64329165.399999999</v>
      </c>
    </row>
    <row r="160" spans="1:13" hidden="1" x14ac:dyDescent="0.25">
      <c r="A160" s="16" t="s">
        <v>236</v>
      </c>
      <c r="B160" s="11" t="s">
        <v>237</v>
      </c>
      <c r="C160" s="24"/>
      <c r="D160" s="19">
        <f>+D161</f>
        <v>0</v>
      </c>
      <c r="E160" s="19"/>
      <c r="G160" s="38"/>
      <c r="H160" s="38"/>
      <c r="L160" s="4"/>
      <c r="M160" s="57"/>
    </row>
    <row r="161" spans="1:13" hidden="1" x14ac:dyDescent="0.25">
      <c r="A161" s="16" t="s">
        <v>238</v>
      </c>
      <c r="B161" s="11" t="s">
        <v>239</v>
      </c>
      <c r="C161" s="24"/>
      <c r="D161" s="19">
        <f>+D162</f>
        <v>0</v>
      </c>
      <c r="E161" s="19"/>
      <c r="G161" s="38"/>
      <c r="H161" s="38"/>
      <c r="K161" s="58"/>
      <c r="L161" s="4"/>
      <c r="M161" s="42">
        <v>1112000</v>
      </c>
    </row>
    <row r="162" spans="1:13" hidden="1" x14ac:dyDescent="0.25">
      <c r="A162" s="21" t="s">
        <v>240</v>
      </c>
      <c r="B162" s="27" t="s">
        <v>241</v>
      </c>
      <c r="C162" s="24"/>
      <c r="D162" s="23">
        <f>+IFERROR(VLOOKUP(A162,'[1]BALANCE DE COMPROBACION'!$A$4:$G$219,7,FALSE),0)</f>
        <v>0</v>
      </c>
      <c r="E162" s="19"/>
      <c r="G162" s="38"/>
      <c r="H162" s="38"/>
      <c r="K162" s="58"/>
      <c r="L162" s="4"/>
      <c r="M162" s="42">
        <v>14591657.710000001</v>
      </c>
    </row>
    <row r="163" spans="1:13" x14ac:dyDescent="0.25">
      <c r="A163" s="21"/>
      <c r="B163" s="27"/>
      <c r="C163" s="24"/>
      <c r="D163" s="23"/>
      <c r="E163" s="19"/>
      <c r="G163" s="38"/>
      <c r="H163" s="38"/>
      <c r="K163" s="58"/>
      <c r="L163" s="4"/>
      <c r="M163" s="42"/>
    </row>
    <row r="164" spans="1:13" x14ac:dyDescent="0.25">
      <c r="A164" s="21"/>
      <c r="B164" s="27"/>
      <c r="C164" s="24"/>
      <c r="D164" s="23"/>
      <c r="E164" s="19"/>
      <c r="G164" s="38"/>
      <c r="H164" s="38"/>
      <c r="K164" s="58"/>
      <c r="L164" s="4"/>
      <c r="M164" s="42"/>
    </row>
    <row r="165" spans="1:13" x14ac:dyDescent="0.25">
      <c r="A165" s="21"/>
      <c r="B165" s="27"/>
      <c r="C165" s="24"/>
      <c r="D165" s="23"/>
      <c r="E165" s="19"/>
      <c r="G165" s="38"/>
      <c r="H165" s="38"/>
      <c r="K165" s="58"/>
      <c r="L165" s="4"/>
      <c r="M165" s="42"/>
    </row>
    <row r="166" spans="1:13" x14ac:dyDescent="0.25">
      <c r="A166" s="21"/>
      <c r="B166" s="27"/>
      <c r="C166" s="24"/>
      <c r="D166" s="23"/>
      <c r="E166" s="19"/>
      <c r="G166" s="38"/>
      <c r="H166" s="38"/>
      <c r="K166" s="58"/>
      <c r="L166" s="4"/>
      <c r="M166" s="42"/>
    </row>
    <row r="167" spans="1:13" x14ac:dyDescent="0.25">
      <c r="A167" s="21"/>
      <c r="B167" s="11"/>
      <c r="C167" s="24"/>
      <c r="D167" s="19"/>
      <c r="E167" s="19"/>
      <c r="G167" s="38"/>
      <c r="H167" s="38"/>
      <c r="K167" s="58"/>
      <c r="L167" s="4"/>
      <c r="M167" s="42">
        <v>0</v>
      </c>
    </row>
    <row r="168" spans="1:13" x14ac:dyDescent="0.25">
      <c r="A168" s="21">
        <v>3</v>
      </c>
      <c r="B168" s="11" t="s">
        <v>242</v>
      </c>
      <c r="C168" s="24"/>
      <c r="D168" s="19"/>
      <c r="E168" s="19">
        <f>D169</f>
        <v>125394645.36447585</v>
      </c>
      <c r="G168" s="38"/>
      <c r="H168" s="38"/>
      <c r="K168" s="58"/>
      <c r="L168" s="4"/>
      <c r="M168" s="42"/>
    </row>
    <row r="169" spans="1:13" x14ac:dyDescent="0.25">
      <c r="A169" s="21">
        <v>3.1</v>
      </c>
      <c r="B169" s="11" t="s">
        <v>243</v>
      </c>
      <c r="C169" s="24"/>
      <c r="D169" s="19">
        <f>D170+D173</f>
        <v>125394645.36447585</v>
      </c>
      <c r="E169" s="19"/>
      <c r="G169" s="38"/>
      <c r="H169" s="38"/>
      <c r="K169" s="58"/>
      <c r="L169" s="4"/>
      <c r="M169" s="42"/>
    </row>
    <row r="170" spans="1:13" x14ac:dyDescent="0.25">
      <c r="A170" s="21" t="s">
        <v>244</v>
      </c>
      <c r="B170" s="11" t="s">
        <v>245</v>
      </c>
      <c r="C170" s="24"/>
      <c r="D170" s="19">
        <f>+D172</f>
        <v>65441165.399999999</v>
      </c>
      <c r="E170" s="19"/>
      <c r="G170" s="38"/>
      <c r="H170" s="38"/>
      <c r="K170" s="29"/>
      <c r="L170" s="4"/>
      <c r="M170" s="42">
        <v>11592195.470000001</v>
      </c>
    </row>
    <row r="171" spans="1:13" x14ac:dyDescent="0.25">
      <c r="A171" s="21" t="s">
        <v>246</v>
      </c>
      <c r="B171" s="11" t="s">
        <v>247</v>
      </c>
      <c r="C171" s="24"/>
      <c r="D171" s="19"/>
      <c r="E171" s="19"/>
      <c r="G171" s="38"/>
      <c r="H171" s="38"/>
      <c r="K171" s="29"/>
      <c r="L171" s="4"/>
      <c r="M171" s="42"/>
    </row>
    <row r="172" spans="1:13" x14ac:dyDescent="0.25">
      <c r="A172" s="21" t="s">
        <v>248</v>
      </c>
      <c r="B172" s="11" t="s">
        <v>249</v>
      </c>
      <c r="C172" s="24"/>
      <c r="D172" s="23">
        <f>+IFERROR(VLOOKUP(A172,'[1]BALANCE DE COMPROBACION'!$A$4:$G$219,7,FALSE),0)</f>
        <v>65441165.399999999</v>
      </c>
      <c r="E172" s="19"/>
      <c r="G172" s="38"/>
      <c r="H172" s="38"/>
      <c r="K172" s="29"/>
      <c r="L172" s="4"/>
      <c r="M172" s="42">
        <v>-26241630.789999962</v>
      </c>
    </row>
    <row r="173" spans="1:13" x14ac:dyDescent="0.25">
      <c r="A173" s="16" t="s">
        <v>250</v>
      </c>
      <c r="B173" s="11" t="s">
        <v>251</v>
      </c>
      <c r="C173" s="24"/>
      <c r="D173" s="19">
        <f>D174+D177</f>
        <v>59953479.964475848</v>
      </c>
      <c r="E173" s="19"/>
      <c r="G173" s="38"/>
      <c r="H173" s="38"/>
      <c r="L173" s="4"/>
      <c r="M173" s="42"/>
    </row>
    <row r="174" spans="1:13" ht="25.5" x14ac:dyDescent="0.25">
      <c r="A174" s="16" t="s">
        <v>252</v>
      </c>
      <c r="B174" s="11" t="s">
        <v>253</v>
      </c>
      <c r="C174" s="24"/>
      <c r="D174" s="19">
        <f>D175+D176</f>
        <v>56743725.879999988</v>
      </c>
      <c r="E174" s="19"/>
      <c r="G174" s="38"/>
      <c r="H174" s="38"/>
      <c r="L174" s="4"/>
      <c r="M174" s="42"/>
    </row>
    <row r="175" spans="1:13" x14ac:dyDescent="0.25">
      <c r="A175" s="21" t="s">
        <v>254</v>
      </c>
      <c r="B175" s="27" t="s">
        <v>255</v>
      </c>
      <c r="C175" s="24"/>
      <c r="D175" s="23">
        <f>+IFERROR(VLOOKUP(A175,'[1]BALANCE DE COMPROBACION'!$A$4:$G$219,7,FALSE),0)</f>
        <v>29936017.959999986</v>
      </c>
      <c r="E175" s="19"/>
      <c r="G175" s="38"/>
      <c r="H175" s="38"/>
      <c r="M175" s="29"/>
    </row>
    <row r="176" spans="1:13" ht="25.5" x14ac:dyDescent="0.25">
      <c r="A176" s="21" t="s">
        <v>256</v>
      </c>
      <c r="B176" s="27" t="s">
        <v>257</v>
      </c>
      <c r="C176" s="24"/>
      <c r="D176" s="23">
        <f>+IFERROR(VLOOKUP(A176,'[1]BALANCE DE COMPROBACION'!$A$4:$G$219,7,FALSE),0)</f>
        <v>26807707.920000002</v>
      </c>
      <c r="E176" s="19"/>
      <c r="G176" s="38"/>
      <c r="H176" s="38"/>
      <c r="I176" s="14"/>
    </row>
    <row r="177" spans="1:12" x14ac:dyDescent="0.25">
      <c r="A177" s="16" t="s">
        <v>258</v>
      </c>
      <c r="B177" s="11" t="s">
        <v>259</v>
      </c>
      <c r="C177" s="24"/>
      <c r="D177" s="19">
        <f>+D180+D178+D179</f>
        <v>3209754.08447586</v>
      </c>
      <c r="E177" s="19"/>
      <c r="G177" s="38"/>
      <c r="H177" s="38"/>
      <c r="I177" s="14"/>
    </row>
    <row r="178" spans="1:12" x14ac:dyDescent="0.25">
      <c r="A178" s="21" t="s">
        <v>260</v>
      </c>
      <c r="B178" s="27" t="s">
        <v>261</v>
      </c>
      <c r="C178" s="24"/>
      <c r="D178" s="23">
        <f>+IFERROR(VLOOKUP(A178,'[1]BALANCE DE COMPROBACION'!$A$4:$G$219,7,FALSE),0)</f>
        <v>0</v>
      </c>
      <c r="E178" s="19"/>
      <c r="G178" s="38"/>
      <c r="H178" s="38"/>
      <c r="I178" s="14"/>
    </row>
    <row r="179" spans="1:12" x14ac:dyDescent="0.25">
      <c r="A179" s="21" t="s">
        <v>262</v>
      </c>
      <c r="B179" s="27" t="s">
        <v>263</v>
      </c>
      <c r="C179" s="24"/>
      <c r="D179" s="23">
        <f>+IFERROR(VLOOKUP(A179,'[1]BALANCE DE COMPROBACION'!$A$4:$G$219,7,FALSE),0)</f>
        <v>0</v>
      </c>
      <c r="E179" s="19"/>
      <c r="G179" s="38"/>
      <c r="H179" s="38"/>
    </row>
    <row r="180" spans="1:12" x14ac:dyDescent="0.25">
      <c r="A180" s="16" t="s">
        <v>264</v>
      </c>
      <c r="B180" s="11" t="s">
        <v>265</v>
      </c>
      <c r="C180" s="24"/>
      <c r="D180" s="56">
        <f>SUM(D181:D182)</f>
        <v>3209754.08447586</v>
      </c>
      <c r="E180" s="19"/>
      <c r="G180" s="38"/>
      <c r="H180" s="38"/>
    </row>
    <row r="181" spans="1:12" ht="25.5" x14ac:dyDescent="0.25">
      <c r="A181" s="21" t="s">
        <v>266</v>
      </c>
      <c r="B181" s="27" t="s">
        <v>267</v>
      </c>
      <c r="C181" s="24"/>
      <c r="D181" s="23">
        <f>+IFERROR(VLOOKUP(A181,'[1]BALANCE DE COMPROBACION'!$A$4:$G$219,7,FALSE),0)</f>
        <v>3209754.08447586</v>
      </c>
      <c r="E181" s="19"/>
      <c r="G181" s="38"/>
      <c r="H181" s="38"/>
      <c r="I181" s="28"/>
      <c r="K181" s="20">
        <f>+E16</f>
        <v>133995347.3484495</v>
      </c>
      <c r="L181" s="44" t="s">
        <v>268</v>
      </c>
    </row>
    <row r="182" spans="1:12" x14ac:dyDescent="0.25">
      <c r="A182" s="21" t="s">
        <v>269</v>
      </c>
      <c r="B182" s="27" t="s">
        <v>270</v>
      </c>
      <c r="C182" s="24"/>
      <c r="D182" s="23"/>
      <c r="E182" s="19"/>
      <c r="G182" s="38"/>
      <c r="H182" s="38"/>
      <c r="K182" s="20">
        <f>+E142+E168</f>
        <v>133995347.34447585</v>
      </c>
      <c r="L182" s="44" t="s">
        <v>271</v>
      </c>
    </row>
    <row r="183" spans="1:12" x14ac:dyDescent="0.25">
      <c r="E183" s="19"/>
      <c r="G183" s="38"/>
      <c r="H183" s="38"/>
      <c r="K183" s="20">
        <f>K181-K182</f>
        <v>3.9736479520797729E-3</v>
      </c>
    </row>
    <row r="184" spans="1:12" ht="25.5" x14ac:dyDescent="0.25">
      <c r="A184" s="59" t="s">
        <v>272</v>
      </c>
      <c r="B184" s="60">
        <f>+E16</f>
        <v>133995347.3484495</v>
      </c>
      <c r="C184" s="33"/>
      <c r="D184" s="61" t="s">
        <v>273</v>
      </c>
      <c r="E184" s="62">
        <f>+E168+E142</f>
        <v>133995347.34447585</v>
      </c>
      <c r="F184" s="63"/>
      <c r="G184" s="63"/>
      <c r="H184" s="63"/>
    </row>
    <row r="185" spans="1:12" x14ac:dyDescent="0.25">
      <c r="K185" s="20"/>
    </row>
    <row r="186" spans="1:12" hidden="1" x14ac:dyDescent="0.25">
      <c r="E186" s="14">
        <f>+E184-B184</f>
        <v>-3.9736479520797729E-3</v>
      </c>
    </row>
    <row r="188" spans="1:12" x14ac:dyDescent="0.25">
      <c r="K188" s="20"/>
    </row>
    <row r="189" spans="1:12" x14ac:dyDescent="0.25">
      <c r="K189" s="20"/>
    </row>
    <row r="191" spans="1:12" ht="18.75" x14ac:dyDescent="0.5">
      <c r="A191" s="64" t="s">
        <v>274</v>
      </c>
      <c r="C191" s="33"/>
      <c r="D191" s="65" t="s">
        <v>275</v>
      </c>
      <c r="E191" s="65"/>
      <c r="F191" s="66"/>
      <c r="G191" s="66"/>
      <c r="H191" s="66"/>
    </row>
    <row r="192" spans="1:12" x14ac:dyDescent="0.25">
      <c r="A192" s="67" t="s">
        <v>276</v>
      </c>
      <c r="C192" s="68"/>
      <c r="D192" s="69" t="s">
        <v>277</v>
      </c>
      <c r="E192" s="69"/>
      <c r="F192" s="68"/>
      <c r="G192" s="68"/>
      <c r="H192" s="68"/>
    </row>
    <row r="193" spans="2:8" x14ac:dyDescent="0.25">
      <c r="B193" s="55"/>
      <c r="C193" s="55"/>
      <c r="D193" s="26"/>
      <c r="E193" s="55"/>
      <c r="F193" s="55"/>
      <c r="G193" s="55"/>
      <c r="H193" s="55"/>
    </row>
    <row r="453" spans="10:10" x14ac:dyDescent="0.25">
      <c r="J453" t="s">
        <v>278</v>
      </c>
    </row>
  </sheetData>
  <autoFilter ref="A15:H206" xr:uid="{00000000-0009-0000-0000-000008000000}"/>
  <mergeCells count="6">
    <mergeCell ref="A8:E8"/>
    <mergeCell ref="A9:E9"/>
    <mergeCell ref="A10:E10"/>
    <mergeCell ref="A11:E11"/>
    <mergeCell ref="D191:E191"/>
    <mergeCell ref="D192:E192"/>
  </mergeCells>
  <pageMargins left="1" right="1" top="1" bottom="1" header="0.5" footer="0.5"/>
  <pageSetup scale="63" orientation="portrait" horizontalDpi="4294967295" verticalDpi="4294967295" r:id="rId1"/>
  <rowBreaks count="3" manualBreakCount="3">
    <brk id="59" max="4" man="1"/>
    <brk id="113" max="4" man="1"/>
    <brk id="162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2026-02-10T16:15:58Z</dcterms:created>
  <dcterms:modified xsi:type="dcterms:W3CDTF">2026-02-10T16:16:35Z</dcterms:modified>
</cp:coreProperties>
</file>